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3-2024\HK I\K64 hệ kỹ sư\HĐ\"/>
    </mc:Choice>
  </mc:AlternateContent>
  <xr:revisionPtr revIDLastSave="0" documentId="13_ncr:1_{1740A1AC-ADFA-4FB7-B7E3-82828735F85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K64AG" sheetId="1" r:id="rId1"/>
    <sheet name="Thống kê" sheetId="5" r:id="rId2"/>
  </sheets>
  <definedNames>
    <definedName name="_xlnm._FilterDatabase" localSheetId="0" hidden="1">K64AG!$A$12:$K$41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5" l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13" i="1"/>
  <c r="H11" i="5" l="1"/>
  <c r="H12" i="5" s="1"/>
  <c r="D11" i="5"/>
  <c r="D12" i="5" s="1"/>
  <c r="F11" i="5"/>
  <c r="F12" i="5" s="1"/>
  <c r="N11" i="5"/>
  <c r="N12" i="5" s="1"/>
  <c r="J11" i="5"/>
  <c r="J12" i="5" s="1"/>
  <c r="L11" i="5"/>
  <c r="L12" i="5" s="1"/>
  <c r="C12" i="5" l="1"/>
  <c r="E12" i="5" s="1"/>
  <c r="K11" i="5"/>
  <c r="I11" i="5"/>
  <c r="O11" i="5"/>
  <c r="G11" i="5"/>
  <c r="M11" i="5"/>
  <c r="E11" i="5"/>
  <c r="I12" i="5" l="1"/>
  <c r="O12" i="5"/>
  <c r="G12" i="5"/>
  <c r="K12" i="5"/>
  <c r="M12" i="5"/>
</calcChain>
</file>

<file path=xl/sharedStrings.xml><?xml version="1.0" encoding="utf-8"?>
<sst xmlns="http://schemas.openxmlformats.org/spreadsheetml/2006/main" count="84" uniqueCount="63">
  <si>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</si>
  <si>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</si>
  <si>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</si>
  <si>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</si>
  <si>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</si>
  <si>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KHOA KHOA CÔNG NGHỆ NÔNG NGHIỆP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</si>
  <si>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</si>
  <si>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</si>
  <si>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</si>
  <si>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</si>
  <si>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</si>
  <si>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</si>
  <si>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</si>
  <si>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</si>
  <si>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</si>
  <si>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</si>
  <si>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</si>
  <si>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Đặng Văn Chiến</t>
  </si>
  <si>
    <t>Xuất sắc</t>
  </si>
  <si>
    <t>Nguyễn Hoàng Đạo</t>
  </si>
  <si>
    <t>Đỗ Hồng Đức</t>
  </si>
  <si>
    <t>Nguyễn Anh Đức</t>
  </si>
  <si>
    <t>Lê Trọng Đức</t>
  </si>
  <si>
    <t>Lâm Đức Dương</t>
  </si>
  <si>
    <t>Tốt</t>
  </si>
  <si>
    <t>Nguyễn Như Duy</t>
  </si>
  <si>
    <t>Nguyễn Đức Hải</t>
  </si>
  <si>
    <t>Phạm Mỹ Hạnh</t>
  </si>
  <si>
    <t>Hoàng Minh Hiếu</t>
  </si>
  <si>
    <t>Nguyễn Thị Hồng</t>
  </si>
  <si>
    <t>Nguyễn Thị Phương Huê</t>
  </si>
  <si>
    <t>Nghiêm Thị Huế</t>
  </si>
  <si>
    <t>Nguyễn Thị Thu Hương</t>
  </si>
  <si>
    <t>Nguyễn Thị Thùy Linh</t>
  </si>
  <si>
    <t>Trịnh Duy Linh</t>
  </si>
  <si>
    <t>Kém</t>
  </si>
  <si>
    <t>Nguyễn Thành Long</t>
  </si>
  <si>
    <t>Nguyễn Hữu Miện</t>
  </si>
  <si>
    <t>Hoàng Thị Hồng Nga</t>
  </si>
  <si>
    <t>Vàng Văn Nhất</t>
  </si>
  <si>
    <t>Nguyễn Thế Ngọc Phượng</t>
  </si>
  <si>
    <t>Lương Hữu Quyết</t>
  </si>
  <si>
    <t>Quách Văn Sơn</t>
  </si>
  <si>
    <t>Phạm Đình Thản</t>
  </si>
  <si>
    <t>Ngô Công Thành</t>
  </si>
  <si>
    <t>Nguyễn Văn Thiện</t>
  </si>
  <si>
    <t>Trần Tuấn Tiến</t>
  </si>
  <si>
    <t>Dương Kim Trung</t>
  </si>
  <si>
    <t>Lê Tiến Vượng</t>
  </si>
  <si>
    <t xml:space="preserve">Danh sách có: 29 sinh viên </t>
  </si>
  <si>
    <t>Khá</t>
  </si>
  <si>
    <t>Trung bình</t>
  </si>
  <si>
    <t>Lớp</t>
  </si>
  <si>
    <t>Sĩ số</t>
  </si>
  <si>
    <t>Kết quả xếp loại</t>
  </si>
  <si>
    <t>Yếu</t>
  </si>
  <si>
    <t>Số lượng</t>
  </si>
  <si>
    <t>%</t>
  </si>
  <si>
    <t>QH-2019-I/CQ-AG</t>
  </si>
  <si>
    <t>Tổng Khoa CNNN</t>
  </si>
  <si>
    <t>HĐ cấp Trường
(dự kiến)</t>
  </si>
  <si>
    <t>LỚP QH-2019-I/CQ-AG, HỌC KỲ 1, NĂM HỌC 23-24</t>
  </si>
  <si>
    <t>BẢNG TỔNG HỢP KẾT QUẢ RÈN LUYỆN CỦA SINH VIÊN
 KHOA CÔNG NGHỆ NÔNG NGHIỆPHỌC KỲ I, NĂM HỌC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</si>
</sst>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5" x14ac:knownFonts="1">
    <font>
      <sz val="11"/>
      <color theme="1"/>
      <name val="Arial"/>
      <family val="2"/>
      <scheme val="minor"/>
    </font>
    <font>
      <sz val="13"/>
      <color theme="1"/>
      <name val="Times New Roman"/>
      <family val="1"/>
    </font>
    <font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i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2"/>
      <color theme="1"/>
      <name val="Times New Roman"/>
      <family val="1"/>
      <scheme val="maj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/>
    </xf>
    <xf numFmtId="164" fontId="13" fillId="0" borderId="1" xfId="1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14" fillId="0" borderId="12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7288A28-4952-7D78-04EE-07CBA51E9B6C}"/>
            </a:ext>
          </a:extLst>
        </xdr:cNvPr>
        <xdr:cNvCxnSpPr/>
      </xdr:nvCxnSpPr>
      <xdr:spPr>
        <a:xfrm>
          <a:off x="4991100" y="428625"/>
          <a:ext cx="16383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4577BF3C-5F97-9B17-7A62-A8875E82EDD1}"/>
            </a:ext>
          </a:extLst>
        </xdr:cNvPr>
        <xdr:cNvCxnSpPr/>
      </xdr:nvCxnSpPr>
      <xdr:spPr>
        <a:xfrm>
          <a:off x="1028700" y="419100"/>
          <a:ext cx="14573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BECEA9F7-D631-4E6D-A41A-B6367B50C259}"/>
            </a:ext>
          </a:extLst>
        </xdr:cNvPr>
        <xdr:cNvCxnSpPr/>
      </xdr:nvCxnSpPr>
      <xdr:spPr>
        <a:xfrm>
          <a:off x="1628775" y="361950"/>
          <a:ext cx="12001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12E2EA7-4B26-4FFA-8055-983C653872C2}"/>
            </a:ext>
          </a:extLst>
        </xdr:cNvPr>
        <xdr:cNvCxnSpPr/>
      </xdr:nvCxnSpPr>
      <xdr:spPr>
        <a:xfrm>
          <a:off x="7591425" y="361950"/>
          <a:ext cx="1743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3"/>
  <sheetViews>
    <sheetView tabSelected="1" workbookViewId="0">
      <selection activeCell="N19" sqref="N19"/>
    </sheetView>
  </sheetViews>
  <sheetFormatPr defaultColWidth="17.875" defaultRowHeight="14.25" x14ac:dyDescent="0.2"/>
  <cols>
    <col min="1" max="1" width="6.5" customWidth="1"/>
    <col min="2" max="2" width="8.875" bestFit="1" customWidth="1"/>
    <col min="3" max="3" width="21.75" customWidth="1"/>
    <col min="4" max="4" width="9.875" bestFit="1" customWidth="1"/>
    <col min="5" max="5" width="6.875" bestFit="1" customWidth="1"/>
    <col min="6" max="8" width="5.375" bestFit="1" customWidth="1"/>
    <col min="9" max="9" width="7.75" bestFit="1" customWidth="1"/>
    <col min="10" max="10" width="5.375" bestFit="1" customWidth="1"/>
    <col min="11" max="11" width="9.25" customWidth="1"/>
  </cols>
  <sheetData>
    <row r="1" spans="1:11" ht="16.5" x14ac:dyDescent="0.2">
      <c r="A1" s="26" t="s">
        <v>0</v>
      </c>
      <c r="B1" s="26"/>
      <c r="C1" s="26"/>
      <c r="D1" s="26"/>
      <c r="G1" s="28" t="s">
        <v>2</v>
      </c>
      <c r="H1" s="28"/>
      <c r="I1" s="28"/>
      <c r="J1" s="28"/>
      <c r="K1" s="28"/>
    </row>
    <row r="2" spans="1:11" ht="16.5" x14ac:dyDescent="0.2">
      <c r="A2" s="27" t="s">
        <v>1</v>
      </c>
      <c r="B2" s="27"/>
      <c r="C2" s="27"/>
      <c r="D2" s="27"/>
      <c r="G2" s="28" t="s">
        <v>3</v>
      </c>
      <c r="H2" s="28"/>
      <c r="I2" s="28"/>
      <c r="J2" s="28"/>
      <c r="K2" s="28"/>
    </row>
    <row r="3" spans="1:11" ht="11.25" customHeight="1" x14ac:dyDescent="0.2">
      <c r="A3" s="1"/>
    </row>
    <row r="4" spans="1:11" ht="13.5" customHeight="1" x14ac:dyDescent="0.2"/>
    <row r="5" spans="1:11" ht="19.5" x14ac:dyDescent="0.2">
      <c r="A5" s="20" t="s">
        <v>4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1" ht="19.5" x14ac:dyDescent="0.2">
      <c r="A6" s="20" t="s">
        <v>61</v>
      </c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ht="19.5" x14ac:dyDescent="0.2">
      <c r="A7" s="20" t="s">
        <v>5</v>
      </c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1" ht="10.5" customHeight="1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1:11" x14ac:dyDescent="0.2">
      <c r="A9" s="2"/>
    </row>
    <row r="10" spans="1:11" ht="15.75" x14ac:dyDescent="0.2">
      <c r="A10" s="29" t="s">
        <v>6</v>
      </c>
      <c r="B10" s="32" t="s">
        <v>7</v>
      </c>
      <c r="C10" s="32" t="s">
        <v>8</v>
      </c>
      <c r="D10" s="32" t="s">
        <v>9</v>
      </c>
      <c r="E10" s="3" t="s">
        <v>10</v>
      </c>
      <c r="F10" s="3" t="s">
        <v>10</v>
      </c>
      <c r="G10" s="3" t="s">
        <v>10</v>
      </c>
      <c r="H10" s="22" t="s">
        <v>14</v>
      </c>
      <c r="I10" s="23"/>
      <c r="J10" s="22" t="s">
        <v>14</v>
      </c>
      <c r="K10" s="23"/>
    </row>
    <row r="11" spans="1:11" ht="33" customHeight="1" x14ac:dyDescent="0.2">
      <c r="A11" s="30"/>
      <c r="B11" s="33"/>
      <c r="C11" s="33"/>
      <c r="D11" s="33"/>
      <c r="E11" s="4" t="s">
        <v>11</v>
      </c>
      <c r="F11" s="4" t="s">
        <v>12</v>
      </c>
      <c r="G11" s="4" t="s">
        <v>13</v>
      </c>
      <c r="H11" s="24" t="s">
        <v>15</v>
      </c>
      <c r="I11" s="25"/>
      <c r="J11" s="24" t="s">
        <v>60</v>
      </c>
      <c r="K11" s="25"/>
    </row>
    <row r="12" spans="1:11" ht="15.75" x14ac:dyDescent="0.2">
      <c r="A12" s="31"/>
      <c r="B12" s="34"/>
      <c r="C12" s="34"/>
      <c r="D12" s="34"/>
      <c r="E12" s="5"/>
      <c r="F12" s="5"/>
      <c r="G12" s="5"/>
      <c r="H12" s="6" t="s">
        <v>10</v>
      </c>
      <c r="I12" s="6" t="s">
        <v>16</v>
      </c>
      <c r="J12" s="6" t="s">
        <v>10</v>
      </c>
      <c r="K12" s="6" t="s">
        <v>16</v>
      </c>
    </row>
    <row r="13" spans="1:11" ht="15.75" x14ac:dyDescent="0.2">
      <c r="A13" s="7">
        <v>1</v>
      </c>
      <c r="B13" s="8">
        <v>19021543</v>
      </c>
      <c r="C13" s="8" t="s">
        <v>17</v>
      </c>
      <c r="D13" s="9">
        <v>37097</v>
      </c>
      <c r="E13" s="7">
        <v>92</v>
      </c>
      <c r="F13" s="7">
        <v>92</v>
      </c>
      <c r="G13" s="7">
        <v>92</v>
      </c>
      <c r="H13" s="7">
        <v>92</v>
      </c>
      <c r="I13" s="19" t="str">
        <f t="shared" ref="I13:K41" si="0">IF(H13&gt;=90,"Xuất sắc",IF(H13&gt;=80,"Tốt", IF(H13&gt;=65,"Khá",IF(H13&gt;=50,"Trung bình", IF(H13&gt;=35, "Yếu", "Kém")))))</f>
        <v>Xuất sắc</v>
      </c>
      <c r="J13" s="7">
        <v>92</v>
      </c>
      <c r="K13" s="19" t="str">
        <f t="shared" si="0"/>
        <v>Xuất sắc</v>
      </c>
    </row>
    <row r="14" spans="1:11" ht="15.75" x14ac:dyDescent="0.2">
      <c r="A14" s="7">
        <v>2</v>
      </c>
      <c r="B14" s="8">
        <v>19021544</v>
      </c>
      <c r="C14" s="8" t="s">
        <v>19</v>
      </c>
      <c r="D14" s="9">
        <v>36757</v>
      </c>
      <c r="E14" s="7">
        <v>80</v>
      </c>
      <c r="F14" s="7">
        <v>90</v>
      </c>
      <c r="G14" s="7">
        <v>90</v>
      </c>
      <c r="H14" s="7">
        <v>90</v>
      </c>
      <c r="I14" s="19" t="str">
        <f t="shared" si="0"/>
        <v>Xuất sắc</v>
      </c>
      <c r="J14" s="7">
        <v>90</v>
      </c>
      <c r="K14" s="19" t="str">
        <f t="shared" si="0"/>
        <v>Xuất sắc</v>
      </c>
    </row>
    <row r="15" spans="1:11" ht="15.75" x14ac:dyDescent="0.2">
      <c r="A15" s="7">
        <v>3</v>
      </c>
      <c r="B15" s="8">
        <v>19021545</v>
      </c>
      <c r="C15" s="8" t="s">
        <v>20</v>
      </c>
      <c r="D15" s="9">
        <v>37145</v>
      </c>
      <c r="E15" s="7">
        <v>92</v>
      </c>
      <c r="F15" s="7">
        <v>92</v>
      </c>
      <c r="G15" s="7">
        <v>92</v>
      </c>
      <c r="H15" s="7">
        <v>92</v>
      </c>
      <c r="I15" s="19" t="str">
        <f t="shared" si="0"/>
        <v>Xuất sắc</v>
      </c>
      <c r="J15" s="7">
        <v>92</v>
      </c>
      <c r="K15" s="19" t="str">
        <f t="shared" si="0"/>
        <v>Xuất sắc</v>
      </c>
    </row>
    <row r="16" spans="1:11" ht="15.75" x14ac:dyDescent="0.2">
      <c r="A16" s="7">
        <v>4</v>
      </c>
      <c r="B16" s="8">
        <v>19021546</v>
      </c>
      <c r="C16" s="8" t="s">
        <v>21</v>
      </c>
      <c r="D16" s="9">
        <v>37059</v>
      </c>
      <c r="E16" s="7">
        <v>90</v>
      </c>
      <c r="F16" s="7">
        <v>90</v>
      </c>
      <c r="G16" s="7">
        <v>90</v>
      </c>
      <c r="H16" s="7">
        <v>90</v>
      </c>
      <c r="I16" s="19" t="str">
        <f t="shared" si="0"/>
        <v>Xuất sắc</v>
      </c>
      <c r="J16" s="7">
        <v>90</v>
      </c>
      <c r="K16" s="19" t="str">
        <f t="shared" si="0"/>
        <v>Xuất sắc</v>
      </c>
    </row>
    <row r="17" spans="1:11" ht="15.75" x14ac:dyDescent="0.2">
      <c r="A17" s="7">
        <v>5</v>
      </c>
      <c r="B17" s="8">
        <v>19021547</v>
      </c>
      <c r="C17" s="8" t="s">
        <v>22</v>
      </c>
      <c r="D17" s="9">
        <v>37074</v>
      </c>
      <c r="E17" s="7">
        <v>80</v>
      </c>
      <c r="F17" s="7">
        <v>80</v>
      </c>
      <c r="G17" s="7">
        <v>90</v>
      </c>
      <c r="H17" s="7">
        <v>90</v>
      </c>
      <c r="I17" s="19" t="str">
        <f t="shared" si="0"/>
        <v>Xuất sắc</v>
      </c>
      <c r="J17" s="7">
        <v>90</v>
      </c>
      <c r="K17" s="19" t="str">
        <f t="shared" si="0"/>
        <v>Xuất sắc</v>
      </c>
    </row>
    <row r="18" spans="1:11" ht="15.75" x14ac:dyDescent="0.2">
      <c r="A18" s="7">
        <v>6</v>
      </c>
      <c r="B18" s="8">
        <v>19021548</v>
      </c>
      <c r="C18" s="8" t="s">
        <v>23</v>
      </c>
      <c r="D18" s="9">
        <v>36973</v>
      </c>
      <c r="E18" s="7">
        <v>89</v>
      </c>
      <c r="F18" s="7">
        <v>89</v>
      </c>
      <c r="G18" s="7">
        <v>89</v>
      </c>
      <c r="H18" s="7">
        <v>89</v>
      </c>
      <c r="I18" s="19" t="str">
        <f t="shared" si="0"/>
        <v>Tốt</v>
      </c>
      <c r="J18" s="7">
        <v>89</v>
      </c>
      <c r="K18" s="19" t="str">
        <f t="shared" si="0"/>
        <v>Tốt</v>
      </c>
    </row>
    <row r="19" spans="1:11" ht="15.75" x14ac:dyDescent="0.2">
      <c r="A19" s="7">
        <v>7</v>
      </c>
      <c r="B19" s="8">
        <v>19021550</v>
      </c>
      <c r="C19" s="8" t="s">
        <v>25</v>
      </c>
      <c r="D19" s="9">
        <v>37004</v>
      </c>
      <c r="E19" s="7">
        <v>90</v>
      </c>
      <c r="F19" s="7">
        <v>90</v>
      </c>
      <c r="G19" s="7">
        <v>90</v>
      </c>
      <c r="H19" s="7">
        <v>90</v>
      </c>
      <c r="I19" s="19" t="str">
        <f t="shared" si="0"/>
        <v>Xuất sắc</v>
      </c>
      <c r="J19" s="7">
        <v>90</v>
      </c>
      <c r="K19" s="19" t="str">
        <f t="shared" si="0"/>
        <v>Xuất sắc</v>
      </c>
    </row>
    <row r="20" spans="1:11" ht="15.75" x14ac:dyDescent="0.2">
      <c r="A20" s="7">
        <v>8</v>
      </c>
      <c r="B20" s="8">
        <v>19021551</v>
      </c>
      <c r="C20" s="8" t="s">
        <v>26</v>
      </c>
      <c r="D20" s="9">
        <v>37050</v>
      </c>
      <c r="E20" s="7">
        <v>77</v>
      </c>
      <c r="F20" s="7">
        <v>77</v>
      </c>
      <c r="G20" s="7">
        <v>77</v>
      </c>
      <c r="H20" s="7">
        <v>77</v>
      </c>
      <c r="I20" s="19" t="str">
        <f t="shared" si="0"/>
        <v>Khá</v>
      </c>
      <c r="J20" s="7">
        <v>77</v>
      </c>
      <c r="K20" s="19" t="str">
        <f t="shared" si="0"/>
        <v>Khá</v>
      </c>
    </row>
    <row r="21" spans="1:11" ht="15.75" x14ac:dyDescent="0.2">
      <c r="A21" s="7">
        <v>9</v>
      </c>
      <c r="B21" s="8">
        <v>19021552</v>
      </c>
      <c r="C21" s="8" t="s">
        <v>27</v>
      </c>
      <c r="D21" s="9">
        <v>36979</v>
      </c>
      <c r="E21" s="7">
        <v>80</v>
      </c>
      <c r="F21" s="7">
        <v>90</v>
      </c>
      <c r="G21" s="7">
        <v>90</v>
      </c>
      <c r="H21" s="7">
        <v>90</v>
      </c>
      <c r="I21" s="19" t="str">
        <f t="shared" si="0"/>
        <v>Xuất sắc</v>
      </c>
      <c r="J21" s="7">
        <v>90</v>
      </c>
      <c r="K21" s="19" t="str">
        <f t="shared" si="0"/>
        <v>Xuất sắc</v>
      </c>
    </row>
    <row r="22" spans="1:11" ht="15.75" x14ac:dyDescent="0.2">
      <c r="A22" s="7">
        <v>10</v>
      </c>
      <c r="B22" s="8">
        <v>19021553</v>
      </c>
      <c r="C22" s="8" t="s">
        <v>28</v>
      </c>
      <c r="D22" s="9">
        <v>37102</v>
      </c>
      <c r="E22" s="7">
        <v>80</v>
      </c>
      <c r="F22" s="7">
        <v>90</v>
      </c>
      <c r="G22" s="7">
        <v>90</v>
      </c>
      <c r="H22" s="7">
        <v>90</v>
      </c>
      <c r="I22" s="19" t="str">
        <f t="shared" si="0"/>
        <v>Xuất sắc</v>
      </c>
      <c r="J22" s="7">
        <v>90</v>
      </c>
      <c r="K22" s="19" t="str">
        <f t="shared" si="0"/>
        <v>Xuất sắc</v>
      </c>
    </row>
    <row r="23" spans="1:11" ht="15.75" x14ac:dyDescent="0.2">
      <c r="A23" s="7">
        <v>11</v>
      </c>
      <c r="B23" s="8">
        <v>19021555</v>
      </c>
      <c r="C23" s="8" t="s">
        <v>29</v>
      </c>
      <c r="D23" s="9">
        <v>36906</v>
      </c>
      <c r="E23" s="7">
        <v>90</v>
      </c>
      <c r="F23" s="7">
        <v>90</v>
      </c>
      <c r="G23" s="7">
        <v>90</v>
      </c>
      <c r="H23" s="7">
        <v>90</v>
      </c>
      <c r="I23" s="19" t="str">
        <f t="shared" si="0"/>
        <v>Xuất sắc</v>
      </c>
      <c r="J23" s="7">
        <v>90</v>
      </c>
      <c r="K23" s="19" t="str">
        <f t="shared" si="0"/>
        <v>Xuất sắc</v>
      </c>
    </row>
    <row r="24" spans="1:11" ht="17.25" customHeight="1" x14ac:dyDescent="0.2">
      <c r="A24" s="7">
        <v>12</v>
      </c>
      <c r="B24" s="8">
        <v>19021557</v>
      </c>
      <c r="C24" s="8" t="s">
        <v>30</v>
      </c>
      <c r="D24" s="9">
        <v>37234</v>
      </c>
      <c r="E24" s="7">
        <v>92</v>
      </c>
      <c r="F24" s="7">
        <v>92</v>
      </c>
      <c r="G24" s="7">
        <v>92</v>
      </c>
      <c r="H24" s="7">
        <v>92</v>
      </c>
      <c r="I24" s="19" t="str">
        <f t="shared" si="0"/>
        <v>Xuất sắc</v>
      </c>
      <c r="J24" s="7">
        <v>92</v>
      </c>
      <c r="K24" s="19" t="str">
        <f t="shared" si="0"/>
        <v>Xuất sắc</v>
      </c>
    </row>
    <row r="25" spans="1:11" ht="15.75" x14ac:dyDescent="0.2">
      <c r="A25" s="7">
        <v>13</v>
      </c>
      <c r="B25" s="8">
        <v>19021558</v>
      </c>
      <c r="C25" s="8" t="s">
        <v>31</v>
      </c>
      <c r="D25" s="9">
        <v>36901</v>
      </c>
      <c r="E25" s="7">
        <v>90</v>
      </c>
      <c r="F25" s="7">
        <v>90</v>
      </c>
      <c r="G25" s="7">
        <v>90</v>
      </c>
      <c r="H25" s="7">
        <v>90</v>
      </c>
      <c r="I25" s="19" t="str">
        <f t="shared" si="0"/>
        <v>Xuất sắc</v>
      </c>
      <c r="J25" s="7">
        <v>90</v>
      </c>
      <c r="K25" s="19" t="str">
        <f t="shared" si="0"/>
        <v>Xuất sắc</v>
      </c>
    </row>
    <row r="26" spans="1:11" ht="16.5" customHeight="1" x14ac:dyDescent="0.2">
      <c r="A26" s="7">
        <v>14</v>
      </c>
      <c r="B26" s="8">
        <v>19021559</v>
      </c>
      <c r="C26" s="8" t="s">
        <v>32</v>
      </c>
      <c r="D26" s="9">
        <v>37115</v>
      </c>
      <c r="E26" s="7">
        <v>90</v>
      </c>
      <c r="F26" s="7">
        <v>90</v>
      </c>
      <c r="G26" s="7">
        <v>90</v>
      </c>
      <c r="H26" s="7">
        <v>90</v>
      </c>
      <c r="I26" s="19" t="str">
        <f t="shared" si="0"/>
        <v>Xuất sắc</v>
      </c>
      <c r="J26" s="7">
        <v>90</v>
      </c>
      <c r="K26" s="19" t="str">
        <f t="shared" si="0"/>
        <v>Xuất sắc</v>
      </c>
    </row>
    <row r="27" spans="1:11" ht="15.75" x14ac:dyDescent="0.2">
      <c r="A27" s="7">
        <v>15</v>
      </c>
      <c r="B27" s="8">
        <v>19021561</v>
      </c>
      <c r="C27" s="8" t="s">
        <v>33</v>
      </c>
      <c r="D27" s="9">
        <v>36530</v>
      </c>
      <c r="E27" s="7">
        <v>90</v>
      </c>
      <c r="F27" s="7">
        <v>90</v>
      </c>
      <c r="G27" s="7">
        <v>90</v>
      </c>
      <c r="H27" s="7">
        <v>90</v>
      </c>
      <c r="I27" s="19" t="str">
        <f t="shared" si="0"/>
        <v>Xuất sắc</v>
      </c>
      <c r="J27" s="7">
        <v>90</v>
      </c>
      <c r="K27" s="19" t="str">
        <f t="shared" si="0"/>
        <v>Xuất sắc</v>
      </c>
    </row>
    <row r="28" spans="1:11" ht="15.75" x14ac:dyDescent="0.2">
      <c r="A28" s="7">
        <v>16</v>
      </c>
      <c r="B28" s="8">
        <v>19021563</v>
      </c>
      <c r="C28" s="8" t="s">
        <v>34</v>
      </c>
      <c r="D28" s="9">
        <v>37109</v>
      </c>
      <c r="E28" s="7"/>
      <c r="F28" s="7"/>
      <c r="G28" s="7"/>
      <c r="H28" s="7">
        <v>0</v>
      </c>
      <c r="I28" s="19" t="str">
        <f t="shared" si="0"/>
        <v>Kém</v>
      </c>
      <c r="J28" s="7">
        <v>0</v>
      </c>
      <c r="K28" s="19" t="str">
        <f t="shared" si="0"/>
        <v>Kém</v>
      </c>
    </row>
    <row r="29" spans="1:11" ht="15.75" x14ac:dyDescent="0.2">
      <c r="A29" s="7">
        <v>17</v>
      </c>
      <c r="B29" s="8">
        <v>19021564</v>
      </c>
      <c r="C29" s="8" t="s">
        <v>36</v>
      </c>
      <c r="D29" s="9">
        <v>37094</v>
      </c>
      <c r="E29" s="7">
        <v>90</v>
      </c>
      <c r="F29" s="7">
        <v>90</v>
      </c>
      <c r="G29" s="7">
        <v>90</v>
      </c>
      <c r="H29" s="7">
        <v>90</v>
      </c>
      <c r="I29" s="19" t="str">
        <f t="shared" si="0"/>
        <v>Xuất sắc</v>
      </c>
      <c r="J29" s="7">
        <v>90</v>
      </c>
      <c r="K29" s="19" t="str">
        <f t="shared" si="0"/>
        <v>Xuất sắc</v>
      </c>
    </row>
    <row r="30" spans="1:11" ht="15.75" x14ac:dyDescent="0.2">
      <c r="A30" s="7">
        <v>18</v>
      </c>
      <c r="B30" s="8">
        <v>19021565</v>
      </c>
      <c r="C30" s="8" t="s">
        <v>37</v>
      </c>
      <c r="D30" s="9">
        <v>36671</v>
      </c>
      <c r="E30" s="7">
        <v>85</v>
      </c>
      <c r="F30" s="7">
        <v>90</v>
      </c>
      <c r="G30" s="7">
        <v>90</v>
      </c>
      <c r="H30" s="7">
        <v>90</v>
      </c>
      <c r="I30" s="19" t="str">
        <f t="shared" si="0"/>
        <v>Xuất sắc</v>
      </c>
      <c r="J30" s="7">
        <v>90</v>
      </c>
      <c r="K30" s="19" t="str">
        <f t="shared" si="0"/>
        <v>Xuất sắc</v>
      </c>
    </row>
    <row r="31" spans="1:11" ht="15.75" x14ac:dyDescent="0.2">
      <c r="A31" s="7">
        <v>19</v>
      </c>
      <c r="B31" s="8">
        <v>19021566</v>
      </c>
      <c r="C31" s="8" t="s">
        <v>38</v>
      </c>
      <c r="D31" s="9">
        <v>37241</v>
      </c>
      <c r="E31" s="7">
        <v>90</v>
      </c>
      <c r="F31" s="7">
        <v>90</v>
      </c>
      <c r="G31" s="7">
        <v>90</v>
      </c>
      <c r="H31" s="7">
        <v>90</v>
      </c>
      <c r="I31" s="19" t="str">
        <f t="shared" si="0"/>
        <v>Xuất sắc</v>
      </c>
      <c r="J31" s="7">
        <v>90</v>
      </c>
      <c r="K31" s="19" t="str">
        <f t="shared" si="0"/>
        <v>Xuất sắc</v>
      </c>
    </row>
    <row r="32" spans="1:11" ht="15.75" x14ac:dyDescent="0.2">
      <c r="A32" s="7">
        <v>20</v>
      </c>
      <c r="B32" s="8">
        <v>19021567</v>
      </c>
      <c r="C32" s="8" t="s">
        <v>39</v>
      </c>
      <c r="D32" s="9">
        <v>37242</v>
      </c>
      <c r="E32" s="7">
        <v>90</v>
      </c>
      <c r="F32" s="7">
        <v>90</v>
      </c>
      <c r="G32" s="7">
        <v>90</v>
      </c>
      <c r="H32" s="7">
        <v>90</v>
      </c>
      <c r="I32" s="19" t="str">
        <f t="shared" si="0"/>
        <v>Xuất sắc</v>
      </c>
      <c r="J32" s="7">
        <v>90</v>
      </c>
      <c r="K32" s="19" t="str">
        <f t="shared" si="0"/>
        <v>Xuất sắc</v>
      </c>
    </row>
    <row r="33" spans="1:11" ht="18" customHeight="1" x14ac:dyDescent="0.2">
      <c r="A33" s="7">
        <v>21</v>
      </c>
      <c r="B33" s="8">
        <v>19021568</v>
      </c>
      <c r="C33" s="8" t="s">
        <v>40</v>
      </c>
      <c r="D33" s="9">
        <v>37034</v>
      </c>
      <c r="E33" s="7">
        <v>90</v>
      </c>
      <c r="F33" s="7">
        <v>90</v>
      </c>
      <c r="G33" s="7">
        <v>90</v>
      </c>
      <c r="H33" s="7">
        <v>90</v>
      </c>
      <c r="I33" s="19" t="str">
        <f t="shared" si="0"/>
        <v>Xuất sắc</v>
      </c>
      <c r="J33" s="7">
        <v>90</v>
      </c>
      <c r="K33" s="19" t="str">
        <f t="shared" si="0"/>
        <v>Xuất sắc</v>
      </c>
    </row>
    <row r="34" spans="1:11" ht="15.75" x14ac:dyDescent="0.2">
      <c r="A34" s="7">
        <v>22</v>
      </c>
      <c r="B34" s="8">
        <v>19021569</v>
      </c>
      <c r="C34" s="8" t="s">
        <v>41</v>
      </c>
      <c r="D34" s="9">
        <v>37172</v>
      </c>
      <c r="E34" s="7">
        <v>67</v>
      </c>
      <c r="F34" s="7">
        <v>67</v>
      </c>
      <c r="G34" s="7">
        <v>67</v>
      </c>
      <c r="H34" s="7">
        <v>77</v>
      </c>
      <c r="I34" s="19" t="str">
        <f t="shared" si="0"/>
        <v>Khá</v>
      </c>
      <c r="J34" s="7">
        <v>77</v>
      </c>
      <c r="K34" s="19" t="str">
        <f t="shared" si="0"/>
        <v>Khá</v>
      </c>
    </row>
    <row r="35" spans="1:11" ht="15.75" x14ac:dyDescent="0.2">
      <c r="A35" s="7">
        <v>23</v>
      </c>
      <c r="B35" s="8">
        <v>19021570</v>
      </c>
      <c r="C35" s="8" t="s">
        <v>42</v>
      </c>
      <c r="D35" s="9">
        <v>37231</v>
      </c>
      <c r="E35" s="7">
        <v>92</v>
      </c>
      <c r="F35" s="7">
        <v>92</v>
      </c>
      <c r="G35" s="7">
        <v>92</v>
      </c>
      <c r="H35" s="7">
        <v>92</v>
      </c>
      <c r="I35" s="19" t="str">
        <f t="shared" si="0"/>
        <v>Xuất sắc</v>
      </c>
      <c r="J35" s="7">
        <v>92</v>
      </c>
      <c r="K35" s="19" t="str">
        <f t="shared" si="0"/>
        <v>Xuất sắc</v>
      </c>
    </row>
    <row r="36" spans="1:11" ht="15.75" x14ac:dyDescent="0.2">
      <c r="A36" s="7">
        <v>24</v>
      </c>
      <c r="B36" s="8">
        <v>19021571</v>
      </c>
      <c r="C36" s="8" t="s">
        <v>43</v>
      </c>
      <c r="D36" s="9">
        <v>37170</v>
      </c>
      <c r="E36" s="7">
        <v>80</v>
      </c>
      <c r="F36" s="7">
        <v>90</v>
      </c>
      <c r="G36" s="7">
        <v>90</v>
      </c>
      <c r="H36" s="7">
        <v>90</v>
      </c>
      <c r="I36" s="19" t="str">
        <f t="shared" si="0"/>
        <v>Xuất sắc</v>
      </c>
      <c r="J36" s="7">
        <v>90</v>
      </c>
      <c r="K36" s="19" t="str">
        <f t="shared" si="0"/>
        <v>Xuất sắc</v>
      </c>
    </row>
    <row r="37" spans="1:11" ht="15.75" x14ac:dyDescent="0.2">
      <c r="A37" s="7">
        <v>25</v>
      </c>
      <c r="B37" s="8">
        <v>19021572</v>
      </c>
      <c r="C37" s="8" t="s">
        <v>44</v>
      </c>
      <c r="D37" s="9">
        <v>36867</v>
      </c>
      <c r="E37" s="7">
        <v>90</v>
      </c>
      <c r="F37" s="7">
        <v>90</v>
      </c>
      <c r="G37" s="7">
        <v>90</v>
      </c>
      <c r="H37" s="7">
        <v>90</v>
      </c>
      <c r="I37" s="19" t="str">
        <f t="shared" si="0"/>
        <v>Xuất sắc</v>
      </c>
      <c r="J37" s="7">
        <v>90</v>
      </c>
      <c r="K37" s="19" t="str">
        <f t="shared" si="0"/>
        <v>Xuất sắc</v>
      </c>
    </row>
    <row r="38" spans="1:11" ht="15.75" x14ac:dyDescent="0.2">
      <c r="A38" s="7">
        <v>26</v>
      </c>
      <c r="B38" s="8">
        <v>19021573</v>
      </c>
      <c r="C38" s="8" t="s">
        <v>45</v>
      </c>
      <c r="D38" s="9">
        <v>37069</v>
      </c>
      <c r="E38" s="7">
        <v>77</v>
      </c>
      <c r="F38" s="7">
        <v>77</v>
      </c>
      <c r="G38" s="7">
        <v>77</v>
      </c>
      <c r="H38" s="7">
        <v>77</v>
      </c>
      <c r="I38" s="19" t="str">
        <f t="shared" si="0"/>
        <v>Khá</v>
      </c>
      <c r="J38" s="7">
        <v>77</v>
      </c>
      <c r="K38" s="19" t="str">
        <f t="shared" si="0"/>
        <v>Khá</v>
      </c>
    </row>
    <row r="39" spans="1:11" ht="15.75" x14ac:dyDescent="0.2">
      <c r="A39" s="7">
        <v>27</v>
      </c>
      <c r="B39" s="8">
        <v>19021574</v>
      </c>
      <c r="C39" s="8" t="s">
        <v>46</v>
      </c>
      <c r="D39" s="9">
        <v>37245</v>
      </c>
      <c r="E39" s="7">
        <v>90</v>
      </c>
      <c r="F39" s="7">
        <v>90</v>
      </c>
      <c r="G39" s="7">
        <v>90</v>
      </c>
      <c r="H39" s="7">
        <v>90</v>
      </c>
      <c r="I39" s="19" t="str">
        <f t="shared" si="0"/>
        <v>Xuất sắc</v>
      </c>
      <c r="J39" s="7">
        <v>90</v>
      </c>
      <c r="K39" s="19" t="str">
        <f t="shared" si="0"/>
        <v>Xuất sắc</v>
      </c>
    </row>
    <row r="40" spans="1:11" ht="15.75" x14ac:dyDescent="0.2">
      <c r="A40" s="7">
        <v>28</v>
      </c>
      <c r="B40" s="8">
        <v>19021576</v>
      </c>
      <c r="C40" s="8" t="s">
        <v>47</v>
      </c>
      <c r="D40" s="9">
        <v>36946</v>
      </c>
      <c r="E40" s="7">
        <v>92</v>
      </c>
      <c r="F40" s="7">
        <v>92</v>
      </c>
      <c r="G40" s="7">
        <v>92</v>
      </c>
      <c r="H40" s="7">
        <v>92</v>
      </c>
      <c r="I40" s="19" t="str">
        <f t="shared" si="0"/>
        <v>Xuất sắc</v>
      </c>
      <c r="J40" s="7">
        <v>92</v>
      </c>
      <c r="K40" s="19" t="str">
        <f t="shared" si="0"/>
        <v>Xuất sắc</v>
      </c>
    </row>
    <row r="41" spans="1:11" ht="15.75" x14ac:dyDescent="0.2">
      <c r="A41" s="7">
        <v>29</v>
      </c>
      <c r="B41" s="8">
        <v>19021577</v>
      </c>
      <c r="C41" s="8" t="s">
        <v>48</v>
      </c>
      <c r="D41" s="9">
        <v>37115</v>
      </c>
      <c r="E41" s="7">
        <v>90</v>
      </c>
      <c r="F41" s="7">
        <v>90</v>
      </c>
      <c r="G41" s="7">
        <v>90</v>
      </c>
      <c r="H41" s="7">
        <v>90</v>
      </c>
      <c r="I41" s="19" t="str">
        <f t="shared" si="0"/>
        <v>Xuất sắc</v>
      </c>
      <c r="J41" s="7">
        <v>90</v>
      </c>
      <c r="K41" s="19" t="str">
        <f t="shared" si="0"/>
        <v>Xuất sắc</v>
      </c>
    </row>
    <row r="43" spans="1:11" ht="16.5" x14ac:dyDescent="0.2">
      <c r="A43" s="21" t="s">
        <v>49</v>
      </c>
      <c r="B43" s="21"/>
      <c r="C43" s="21"/>
    </row>
  </sheetData>
  <mergeCells count="16">
    <mergeCell ref="A7:K7"/>
    <mergeCell ref="A43:C43"/>
    <mergeCell ref="J10:K10"/>
    <mergeCell ref="J11:K11"/>
    <mergeCell ref="A1:D1"/>
    <mergeCell ref="A2:D2"/>
    <mergeCell ref="G1:K1"/>
    <mergeCell ref="G2:K2"/>
    <mergeCell ref="A5:K5"/>
    <mergeCell ref="A6:K6"/>
    <mergeCell ref="A10:A12"/>
    <mergeCell ref="B10:B12"/>
    <mergeCell ref="C10:C12"/>
    <mergeCell ref="D10:D12"/>
    <mergeCell ref="H10:I10"/>
    <mergeCell ref="H11:I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87CB9-0FE4-48B3-884A-6ADEA7D7B827}">
  <dimension ref="A1:O12"/>
  <sheetViews>
    <sheetView workbookViewId="0">
      <selection activeCell="I23" sqref="I23"/>
    </sheetView>
  </sheetViews>
  <sheetFormatPr defaultColWidth="32" defaultRowHeight="14.25" x14ac:dyDescent="0.2"/>
  <cols>
    <col min="1" max="1" width="4.75" bestFit="1" customWidth="1"/>
    <col min="2" max="2" width="17.75" bestFit="1" customWidth="1"/>
    <col min="3" max="3" width="4.875" bestFit="1" customWidth="1"/>
    <col min="4" max="4" width="8.375" bestFit="1" customWidth="1"/>
    <col min="5" max="5" width="6" bestFit="1" customWidth="1"/>
    <col min="6" max="6" width="8.375" bestFit="1" customWidth="1"/>
    <col min="7" max="7" width="6" bestFit="1" customWidth="1"/>
    <col min="8" max="8" width="8.375" bestFit="1" customWidth="1"/>
    <col min="9" max="9" width="6" bestFit="1" customWidth="1"/>
    <col min="10" max="10" width="8.375" bestFit="1" customWidth="1"/>
    <col min="11" max="11" width="5" bestFit="1" customWidth="1"/>
    <col min="12" max="12" width="8.375" bestFit="1" customWidth="1"/>
    <col min="13" max="13" width="5" bestFit="1" customWidth="1"/>
    <col min="14" max="14" width="8.375" bestFit="1" customWidth="1"/>
    <col min="15" max="15" width="7.125" customWidth="1"/>
  </cols>
  <sheetData>
    <row r="1" spans="1:15" s="11" customFormat="1" ht="15" x14ac:dyDescent="0.25">
      <c r="A1" s="37" t="s">
        <v>0</v>
      </c>
      <c r="B1" s="37"/>
      <c r="C1" s="37"/>
      <c r="D1" s="37"/>
      <c r="E1" s="37"/>
      <c r="F1" s="37"/>
      <c r="I1" s="38" t="s">
        <v>2</v>
      </c>
      <c r="J1" s="38"/>
      <c r="K1" s="38"/>
      <c r="L1" s="38"/>
      <c r="M1" s="38"/>
      <c r="N1" s="38"/>
      <c r="O1" s="38"/>
    </row>
    <row r="2" spans="1:15" s="11" customFormat="1" ht="15" x14ac:dyDescent="0.25">
      <c r="A2" s="38" t="s">
        <v>1</v>
      </c>
      <c r="B2" s="38"/>
      <c r="C2" s="38"/>
      <c r="D2" s="38"/>
      <c r="E2" s="38"/>
      <c r="F2" s="38"/>
      <c r="I2" s="38" t="s">
        <v>3</v>
      </c>
      <c r="J2" s="38"/>
      <c r="K2" s="38"/>
      <c r="L2" s="38"/>
      <c r="M2" s="38"/>
      <c r="N2" s="38"/>
      <c r="O2" s="38"/>
    </row>
    <row r="3" spans="1:15" s="11" customFormat="1" ht="15" x14ac:dyDescent="0.25"/>
    <row r="4" spans="1:15" s="11" customFormat="1" ht="48.75" customHeight="1" x14ac:dyDescent="0.3">
      <c r="B4" s="39" t="s">
        <v>62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8" spans="1:15" s="11" customFormat="1" ht="15.75" x14ac:dyDescent="0.25">
      <c r="A8" s="40" t="s">
        <v>6</v>
      </c>
      <c r="B8" s="43" t="s">
        <v>52</v>
      </c>
      <c r="C8" s="43" t="s">
        <v>53</v>
      </c>
      <c r="D8" s="35" t="s">
        <v>54</v>
      </c>
      <c r="E8" s="46"/>
      <c r="F8" s="46"/>
      <c r="G8" s="46"/>
      <c r="H8" s="46"/>
      <c r="I8" s="46"/>
      <c r="J8" s="46"/>
      <c r="K8" s="46"/>
      <c r="L8" s="46"/>
      <c r="M8" s="46"/>
      <c r="N8" s="46"/>
      <c r="O8" s="36"/>
    </row>
    <row r="9" spans="1:15" s="11" customFormat="1" ht="15.75" x14ac:dyDescent="0.25">
      <c r="A9" s="41"/>
      <c r="B9" s="44"/>
      <c r="C9" s="44"/>
      <c r="D9" s="35" t="s">
        <v>18</v>
      </c>
      <c r="E9" s="36"/>
      <c r="F9" s="35" t="s">
        <v>24</v>
      </c>
      <c r="G9" s="36"/>
      <c r="H9" s="35" t="s">
        <v>50</v>
      </c>
      <c r="I9" s="36"/>
      <c r="J9" s="35" t="s">
        <v>51</v>
      </c>
      <c r="K9" s="36"/>
      <c r="L9" s="35" t="s">
        <v>55</v>
      </c>
      <c r="M9" s="36"/>
      <c r="N9" s="35" t="s">
        <v>35</v>
      </c>
      <c r="O9" s="36"/>
    </row>
    <row r="10" spans="1:15" s="11" customFormat="1" ht="15.75" x14ac:dyDescent="0.25">
      <c r="A10" s="42"/>
      <c r="B10" s="45"/>
      <c r="C10" s="45"/>
      <c r="D10" s="13" t="s">
        <v>56</v>
      </c>
      <c r="E10" s="13" t="s">
        <v>57</v>
      </c>
      <c r="F10" s="13" t="s">
        <v>56</v>
      </c>
      <c r="G10" s="13" t="s">
        <v>57</v>
      </c>
      <c r="H10" s="13" t="s">
        <v>56</v>
      </c>
      <c r="I10" s="13" t="s">
        <v>57</v>
      </c>
      <c r="J10" s="13" t="s">
        <v>56</v>
      </c>
      <c r="K10" s="13" t="s">
        <v>57</v>
      </c>
      <c r="L10" s="13" t="s">
        <v>56</v>
      </c>
      <c r="M10" s="13" t="s">
        <v>57</v>
      </c>
      <c r="N10" s="13" t="s">
        <v>56</v>
      </c>
      <c r="O10" s="13" t="s">
        <v>57</v>
      </c>
    </row>
    <row r="11" spans="1:15" s="11" customFormat="1" ht="15.75" x14ac:dyDescent="0.25">
      <c r="A11" s="14">
        <v>1</v>
      </c>
      <c r="B11" s="15" t="s">
        <v>58</v>
      </c>
      <c r="C11" s="16">
        <f>K64AG!A41</f>
        <v>29</v>
      </c>
      <c r="D11" s="14">
        <f>COUNTIF(K64AG!$K$13:$K$41,"xuất sắc")</f>
        <v>24</v>
      </c>
      <c r="E11" s="17">
        <f t="shared" ref="E11:E12" si="0">D11/C11</f>
        <v>0.82758620689655171</v>
      </c>
      <c r="F11" s="14">
        <f>COUNTIF(K64AG!$K$13:$K$41,"tốt")</f>
        <v>1</v>
      </c>
      <c r="G11" s="17">
        <f t="shared" ref="G11:G12" si="1">F11/C11</f>
        <v>3.4482758620689655E-2</v>
      </c>
      <c r="H11" s="14">
        <f>COUNTIF(K64AG!$K$13:$K$41,"khá")</f>
        <v>3</v>
      </c>
      <c r="I11" s="17">
        <f t="shared" ref="I11:I12" si="2">H11/C11</f>
        <v>0.10344827586206896</v>
      </c>
      <c r="J11" s="14">
        <f>COUNTIF(K64AG!$K$13:$K$41,"trung bình")</f>
        <v>0</v>
      </c>
      <c r="K11" s="17">
        <f t="shared" ref="K11:K12" si="3">J11/C11</f>
        <v>0</v>
      </c>
      <c r="L11" s="14">
        <f>COUNTIF(K64AG!$K$13:$K$41,"yếu")</f>
        <v>0</v>
      </c>
      <c r="M11" s="17">
        <f t="shared" ref="M11:M12" si="4">L11/C11</f>
        <v>0</v>
      </c>
      <c r="N11" s="14">
        <f>COUNTIF(K64AG!$K$13:$K$41,"kém")</f>
        <v>1</v>
      </c>
      <c r="O11" s="17">
        <f t="shared" ref="O11:O12" si="5">N11/C11</f>
        <v>3.4482758620689655E-2</v>
      </c>
    </row>
    <row r="12" spans="1:15" s="12" customFormat="1" ht="15.75" x14ac:dyDescent="0.2">
      <c r="A12" s="35" t="s">
        <v>59</v>
      </c>
      <c r="B12" s="36"/>
      <c r="C12" s="18">
        <f t="shared" ref="C12" si="6">SUM(D12,F12,H12,J12,L12,N12)</f>
        <v>29</v>
      </c>
      <c r="D12" s="13">
        <f>SUM(D11:D11)</f>
        <v>24</v>
      </c>
      <c r="E12" s="17">
        <f t="shared" si="0"/>
        <v>0.82758620689655171</v>
      </c>
      <c r="F12" s="13">
        <f>SUM(F11:F11)</f>
        <v>1</v>
      </c>
      <c r="G12" s="17">
        <f t="shared" si="1"/>
        <v>3.4482758620689655E-2</v>
      </c>
      <c r="H12" s="13">
        <f>SUM(H11:H11)</f>
        <v>3</v>
      </c>
      <c r="I12" s="17">
        <f t="shared" si="2"/>
        <v>0.10344827586206896</v>
      </c>
      <c r="J12" s="13">
        <f>SUM(J11:J11)</f>
        <v>0</v>
      </c>
      <c r="K12" s="17">
        <f t="shared" si="3"/>
        <v>0</v>
      </c>
      <c r="L12" s="13">
        <f>SUM(L11:L11)</f>
        <v>0</v>
      </c>
      <c r="M12" s="17">
        <f t="shared" si="4"/>
        <v>0</v>
      </c>
      <c r="N12" s="13">
        <f>SUM(N11:N11)</f>
        <v>1</v>
      </c>
      <c r="O12" s="17">
        <f t="shared" si="5"/>
        <v>3.4482758620689655E-2</v>
      </c>
    </row>
  </sheetData>
  <mergeCells count="16">
    <mergeCell ref="A12:B12"/>
    <mergeCell ref="A1:F1"/>
    <mergeCell ref="I1:O1"/>
    <mergeCell ref="A2:F2"/>
    <mergeCell ref="I2:O2"/>
    <mergeCell ref="B4:O4"/>
    <mergeCell ref="A8:A10"/>
    <mergeCell ref="B8:B10"/>
    <mergeCell ref="C8:C10"/>
    <mergeCell ref="D8:O8"/>
    <mergeCell ref="D9:E9"/>
    <mergeCell ref="F9:G9"/>
    <mergeCell ref="H9:I9"/>
    <mergeCell ref="J9:K9"/>
    <mergeCell ref="L9:M9"/>
    <mergeCell ref="N9:O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K64AG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2024-01-08T03:07:50Z</dcterms:modified>
</cp:coreProperties>
</file>