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3-2024\HK I\K64 hệ kỹ sư\HĐ\"/>
    </mc:Choice>
  </mc:AlternateContent>
  <xr:revisionPtr revIDLastSave="0" documentId="13_ncr:1_{FDD36610-5C60-4621-AB73-699DC201B62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4N" sheetId="1" r:id="rId1"/>
    <sheet name="K65CB" sheetId="2" r:id="rId2"/>
    <sheet name="K65CC" sheetId="3" r:id="rId3"/>
    <sheet name="K65CD" sheetId="35" r:id="rId4"/>
    <sheet name="K65C-CLC" sheetId="4" r:id="rId5"/>
    <sheet name="K65J" sheetId="36" r:id="rId6"/>
    <sheet name="Thống kê khoa CNTT" sheetId="34" r:id="rId7"/>
  </sheets>
  <definedNames>
    <definedName name="_xlnm._FilterDatabase" localSheetId="0" hidden="1">K64N!$A$12:$K$65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34" l="1"/>
  <c r="K13" i="36" l="1"/>
  <c r="I13" i="36"/>
  <c r="K15" i="4"/>
  <c r="K16" i="4"/>
  <c r="K17" i="4"/>
  <c r="K14" i="4"/>
  <c r="I15" i="4"/>
  <c r="I16" i="4"/>
  <c r="I17" i="4"/>
  <c r="I14" i="4"/>
  <c r="K14" i="35"/>
  <c r="K13" i="35"/>
  <c r="L14" i="34" s="1"/>
  <c r="I14" i="35"/>
  <c r="I13" i="35"/>
  <c r="K14" i="3"/>
  <c r="K15" i="3"/>
  <c r="K16" i="3"/>
  <c r="K17" i="3"/>
  <c r="L12" i="34" s="1"/>
  <c r="K13" i="3"/>
  <c r="I14" i="3"/>
  <c r="I15" i="3"/>
  <c r="I16" i="3"/>
  <c r="I17" i="3"/>
  <c r="I13" i="3"/>
  <c r="N15" i="34"/>
  <c r="L15" i="34"/>
  <c r="J15" i="34"/>
  <c r="H15" i="34"/>
  <c r="F15" i="34"/>
  <c r="D15" i="34"/>
  <c r="C15" i="34"/>
  <c r="N14" i="34"/>
  <c r="H14" i="34"/>
  <c r="F14" i="34"/>
  <c r="D14" i="34"/>
  <c r="C14" i="34"/>
  <c r="N13" i="34"/>
  <c r="L13" i="34"/>
  <c r="J13" i="34"/>
  <c r="H13" i="34"/>
  <c r="D13" i="34"/>
  <c r="C13" i="34"/>
  <c r="N12" i="34"/>
  <c r="F12" i="34"/>
  <c r="D12" i="34"/>
  <c r="C12" i="34"/>
  <c r="N11" i="34"/>
  <c r="L11" i="34"/>
  <c r="J11" i="34"/>
  <c r="H11" i="34"/>
  <c r="F11" i="34"/>
  <c r="D11" i="34"/>
  <c r="C11" i="34"/>
  <c r="N10" i="34"/>
  <c r="L10" i="34"/>
  <c r="J10" i="34"/>
  <c r="H10" i="34"/>
  <c r="F10" i="34"/>
  <c r="D10" i="34"/>
  <c r="C10" i="34"/>
  <c r="K14" i="2"/>
  <c r="K15" i="2"/>
  <c r="K16" i="2"/>
  <c r="K17" i="2"/>
  <c r="K18" i="2"/>
  <c r="K19" i="2"/>
  <c r="K13" i="2"/>
  <c r="I14" i="2"/>
  <c r="I15" i="2"/>
  <c r="I16" i="2"/>
  <c r="I17" i="2"/>
  <c r="I18" i="2"/>
  <c r="I19" i="2"/>
  <c r="I13" i="2"/>
  <c r="J14" i="34" l="1"/>
  <c r="H12" i="34"/>
  <c r="J12" i="34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13" i="1"/>
  <c r="L16" i="34" l="1"/>
  <c r="N16" i="34"/>
  <c r="J16" i="34"/>
  <c r="H16" i="34"/>
  <c r="F16" i="34"/>
  <c r="D16" i="34" l="1"/>
  <c r="O10" i="34"/>
  <c r="O11" i="34"/>
  <c r="O12" i="34"/>
  <c r="O13" i="34"/>
  <c r="O14" i="34"/>
  <c r="O15" i="34"/>
  <c r="M10" i="34"/>
  <c r="M11" i="34"/>
  <c r="M12" i="34"/>
  <c r="M13" i="34"/>
  <c r="M14" i="34"/>
  <c r="M15" i="34"/>
  <c r="K10" i="34"/>
  <c r="K11" i="34"/>
  <c r="K12" i="34"/>
  <c r="K13" i="34"/>
  <c r="K14" i="34"/>
  <c r="K15" i="34"/>
  <c r="E10" i="34"/>
  <c r="E11" i="34"/>
  <c r="E12" i="34"/>
  <c r="E13" i="34"/>
  <c r="E14" i="34"/>
  <c r="E15" i="34"/>
  <c r="G10" i="34"/>
  <c r="G11" i="34"/>
  <c r="G12" i="34"/>
  <c r="G13" i="34"/>
  <c r="G14" i="34"/>
  <c r="G15" i="34"/>
  <c r="I10" i="34"/>
  <c r="I11" i="34"/>
  <c r="I12" i="34"/>
  <c r="I13" i="34"/>
  <c r="I14" i="34"/>
  <c r="I15" i="34"/>
  <c r="C16" i="34" l="1"/>
  <c r="K16" i="34" s="1"/>
  <c r="G16" i="34" l="1"/>
  <c r="E16" i="34"/>
  <c r="I16" i="34"/>
  <c r="O16" i="34"/>
  <c r="M16" i="34"/>
</calcChain>
</file>

<file path=xl/sharedStrings.xml><?xml version="1.0" encoding="utf-8"?>
<sst xmlns="http://schemas.openxmlformats.org/spreadsheetml/2006/main" count="269" uniqueCount="128">
  <si>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</si>
  <si>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</si>
  <si>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</si>
  <si>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</si>
  <si>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</si>
  <si>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</si>
  <si>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</si>
  <si>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</si>
  <si>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</si>
  <si>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</si>
  <si>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</si>
  <si>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</si>
  <si>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</si>
  <si>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</si>
  <si>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</si>
  <si>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</si>
  <si>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Lê Hoàng Anh</t>
  </si>
  <si>
    <t>Kém</t>
  </si>
  <si>
    <t>Nguyễn Quang Minh</t>
  </si>
  <si>
    <t>Khá</t>
  </si>
  <si>
    <t>Nguyễn Đức An</t>
  </si>
  <si>
    <t>Tốt</t>
  </si>
  <si>
    <t>Nguyễn Việt Anh</t>
  </si>
  <si>
    <t>Đàm Đức Ánh</t>
  </si>
  <si>
    <t>Xuất sắc</t>
  </si>
  <si>
    <t>Nguyễn Duy Chiến</t>
  </si>
  <si>
    <t>Vũ Minh Chiến</t>
  </si>
  <si>
    <t>Phan Văn Cơ</t>
  </si>
  <si>
    <t>Đỗ Mạnh Cường</t>
  </si>
  <si>
    <t>Nguyễn Quang Đăng</t>
  </si>
  <si>
    <t>Đỗ Văn Đạt</t>
  </si>
  <si>
    <t>Hoàng Văn Đô</t>
  </si>
  <si>
    <t>Lê Văn Đức</t>
  </si>
  <si>
    <t>Nguyễn Phan Việt Dũng</t>
  </si>
  <si>
    <t>Nguyễn Duy Đường</t>
  </si>
  <si>
    <t>Phí Mạnh Hải</t>
  </si>
  <si>
    <t>Trần Đức Hiếu</t>
  </si>
  <si>
    <t>Vũ Minh Hiếu</t>
  </si>
  <si>
    <t>Phạm Ngọc Hoàng</t>
  </si>
  <si>
    <t>Trần Ích Hoàng</t>
  </si>
  <si>
    <t>Lục Thị Huệ</t>
  </si>
  <si>
    <t>Bùi Đức Hùng</t>
  </si>
  <si>
    <t>Trần Văn Hùng</t>
  </si>
  <si>
    <t>Trung bình</t>
  </si>
  <si>
    <t>Nguyễn Tấn Huy</t>
  </si>
  <si>
    <t>Vũ Thị Huyền</t>
  </si>
  <si>
    <t>Ngô Ngọc Khánh</t>
  </si>
  <si>
    <t>Đàm Tam Khoa</t>
  </si>
  <si>
    <t>Phan Đăng Khoa</t>
  </si>
  <si>
    <t>Vũ Anh Kiên</t>
  </si>
  <si>
    <t>Dương Trung Kiên</t>
  </si>
  <si>
    <t>Mai Ngọc Lâm</t>
  </si>
  <si>
    <t>Phạm Đức Mạnh</t>
  </si>
  <si>
    <t>Nguyễn Duy Mạnh</t>
  </si>
  <si>
    <t>Trần Đức Mạnh</t>
  </si>
  <si>
    <t>Dương Hồng Minh</t>
  </si>
  <si>
    <t>Tô Viết Ninh</t>
  </si>
  <si>
    <t>Bùi Quang Quân</t>
  </si>
  <si>
    <t>Đặng Thế Quang</t>
  </si>
  <si>
    <t>Trần Thị Diễm Quỳnh</t>
  </si>
  <si>
    <t>Đoàn Hoàng Sơn</t>
  </si>
  <si>
    <t>Đinh Mạnh Tân</t>
  </si>
  <si>
    <t>Chu Huy Thái</t>
  </si>
  <si>
    <t>Trần Phương Thảo</t>
  </si>
  <si>
    <t>Nguyễn Thị Thư</t>
  </si>
  <si>
    <t>Nguyễn Công Thư</t>
  </si>
  <si>
    <t>Đỗ Thu Trang</t>
  </si>
  <si>
    <t>Tạ Ngọc Trung</t>
  </si>
  <si>
    <t>Nguyễn Việt Trung</t>
  </si>
  <si>
    <t>Nguyễn Quang Nhật Trường</t>
  </si>
  <si>
    <t>Trần Sơn Tùng</t>
  </si>
  <si>
    <t>Lê Minh Tuyến</t>
  </si>
  <si>
    <t>Nguyễn Quang Vinh</t>
  </si>
  <si>
    <t>Đào Thị Hải Yến</t>
  </si>
  <si>
    <t xml:space="preserve">Danh sách có: 53 sinh viên </t>
  </si>
  <si>
    <t xml:space="preserve">Danh sách có: 51 sinh viên </t>
  </si>
  <si>
    <t>KHOA CÔNG NGHỆ THÔNG TIN</t>
  </si>
  <si>
    <t>Yếu</t>
  </si>
  <si>
    <t>BẢNG TỔNG HỢP KẾT QUẢ RÈN LUYỆN CỦA SINH VIÊN KHOA CÔNG NGHỆ THÔNG TIN
HỌC KỲ II, NĂM HỌC 2022-2023</t>
  </si>
  <si>
    <t>Lớp</t>
  </si>
  <si>
    <t>Sĩ số</t>
  </si>
  <si>
    <t>Kết quả xếp loại</t>
  </si>
  <si>
    <t>Số lượng</t>
  </si>
  <si>
    <t>%</t>
  </si>
  <si>
    <t>QH-2019-I/CQ-N</t>
  </si>
  <si>
    <t>QH-2020-I/CQ-C-B</t>
  </si>
  <si>
    <t>QH-2020-I/CQ-C-C</t>
  </si>
  <si>
    <t>QH-2020-I/CQ-C-CLC</t>
  </si>
  <si>
    <t>QH-2020-I/CQ-C-D</t>
  </si>
  <si>
    <t>QH-2020-I/CQ-J</t>
  </si>
  <si>
    <t>Tổng Khoa CNTT</t>
  </si>
  <si>
    <t>HĐ cấp Trường (dự kiến)</t>
  </si>
  <si>
    <t>HĐ cấp Trường
(dự kiến)</t>
  </si>
  <si>
    <t>LỚP QH-2020-I/CQ-C-B, HỌC KỲ 1, NĂM HỌC 23-24</t>
  </si>
  <si>
    <t>LỚP QH-2019-I/CQ-N, HỌC KỲ 1, NĂM HỌC 23-24</t>
  </si>
  <si>
    <t>LỚP QH-2020-I/CQ-C-C, HỌC KỲ 1, NĂM HỌC 23-24</t>
  </si>
  <si>
    <t>LỚP QH-2020-I/CQ-C-CLC, HỌC KỲ 1, NĂM HỌC 23-24</t>
  </si>
  <si>
    <t>LỚP QH-2020-I/CQ-C-D, HỌC KỲ 1, NĂM HỌC 23-24</t>
  </si>
  <si>
    <t>Nguyễn Hải Bình</t>
  </si>
  <si>
    <t>Lê Xuân Quỳnh</t>
  </si>
  <si>
    <t>Nguyễn Đình Huy Anh</t>
  </si>
  <si>
    <t>Tạ Đức Hoàng</t>
  </si>
  <si>
    <t>Võ Công Thành</t>
  </si>
  <si>
    <t>Phạm Xuân Trường</t>
  </si>
  <si>
    <t>Lường Văn Vinh</t>
  </si>
  <si>
    <t xml:space="preserve">Danh sách có: 07 sinh viên </t>
  </si>
  <si>
    <t>Nguyễn Thị Minh Anh</t>
  </si>
  <si>
    <t>Nguyễn Hữu Hoàng Sơn</t>
  </si>
  <si>
    <t>Nguyễn Đức Nguyên</t>
  </si>
  <si>
    <t>Nguyễn Quang Thịnh</t>
  </si>
  <si>
    <t>Nguyễn Hà Trang</t>
  </si>
  <si>
    <t xml:space="preserve">Danh sách có: 05 sinh viên </t>
  </si>
  <si>
    <t>Nguyễn Thị Hường</t>
  </si>
  <si>
    <t>Phan Đức Mạnh</t>
  </si>
  <si>
    <t xml:space="preserve">Danh sách có: 02 sinh viên </t>
  </si>
  <si>
    <t>Nguyễn Bá Nam Dũng</t>
  </si>
  <si>
    <t>Đoàn Duy Tùng</t>
  </si>
  <si>
    <t>Nguyễn Thị Mai Loan</t>
  </si>
  <si>
    <t>Võ Minh Đức</t>
  </si>
  <si>
    <t>16/05/2002</t>
  </si>
  <si>
    <t>19/09/2002</t>
  </si>
  <si>
    <t>15/06/2002</t>
  </si>
  <si>
    <t>28/12/2002</t>
  </si>
  <si>
    <t>Trần Anh Tú</t>
  </si>
  <si>
    <t>17/10/2002</t>
  </si>
  <si>
    <t xml:space="preserve">Danh sách có: 01 sinh viên </t>
  </si>
  <si>
    <t>Lý do</t>
  </si>
  <si>
    <t>được cộng 10đ HL giỏi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</si>
</sst>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Arial"/>
      <family val="2"/>
      <scheme val="minor"/>
    </font>
    <font>
      <sz val="10"/>
      <color theme="1"/>
      <name val="Times New Roman"/>
      <family val="1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b/>
      <sz val="11"/>
      <color theme="1"/>
      <name val="Arial"/>
      <family val="2"/>
      <charset val="163"/>
      <scheme val="minor"/>
    </font>
    <font>
      <b/>
      <sz val="12"/>
      <color theme="1"/>
      <name val="Times New Roman"/>
      <family val="1"/>
      <charset val="163"/>
    </font>
    <font>
      <sz val="11"/>
      <color theme="1"/>
      <name val="Times New Roman"/>
      <family val="1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9" fillId="0" borderId="0" xfId="0" applyFont="1"/>
    <xf numFmtId="0" fontId="12" fillId="0" borderId="1" xfId="0" applyFont="1" applyBorder="1" applyAlignment="1">
      <alignment horizontal="center" vertical="center" wrapText="1"/>
    </xf>
    <xf numFmtId="164" fontId="13" fillId="0" borderId="1" xfId="1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2" xfId="0" applyFont="1" applyBorder="1" applyAlignment="1">
      <alignment horizontal="center" vertical="center"/>
    </xf>
    <xf numFmtId="0" fontId="16" fillId="0" borderId="12" xfId="0" applyFont="1" applyBorder="1" applyAlignment="1" applyProtection="1">
      <alignment vertical="center"/>
      <protection locked="0"/>
    </xf>
    <xf numFmtId="0" fontId="5" fillId="0" borderId="9" xfId="0" applyFont="1" applyBorder="1" applyAlignment="1">
      <alignment horizontal="center" vertical="center" wrapText="1"/>
    </xf>
    <xf numFmtId="0" fontId="17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14" fillId="0" borderId="0" xfId="0" applyNumberFormat="1" applyFont="1"/>
    <xf numFmtId="0" fontId="16" fillId="0" borderId="13" xfId="0" applyFont="1" applyBorder="1" applyAlignment="1" applyProtection="1">
      <alignment vertical="center"/>
      <protection locked="0"/>
    </xf>
    <xf numFmtId="0" fontId="0" fillId="0" borderId="12" xfId="0" applyBorder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3</xdr:row>
      <xdr:rowOff>0</xdr:rowOff>
    </xdr:from>
    <xdr:to>
      <xdr:col>2</xdr:col>
      <xdr:colOff>847725</xdr:colOff>
      <xdr:row>3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74B9307-99D8-4E1C-2830-1D79B593BC13}"/>
            </a:ext>
          </a:extLst>
        </xdr:cNvPr>
        <xdr:cNvCxnSpPr/>
      </xdr:nvCxnSpPr>
      <xdr:spPr>
        <a:xfrm>
          <a:off x="1057275" y="600075"/>
          <a:ext cx="14287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19050</xdr:colOff>
      <xdr:row>3</xdr:row>
      <xdr:rowOff>9525</xdr:rowOff>
    </xdr:from>
    <xdr:to>
      <xdr:col>9</xdr:col>
      <xdr:colOff>209550</xdr:colOff>
      <xdr:row>3</xdr:row>
      <xdr:rowOff>9525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43ADC93B-DB5F-A8CC-08F7-44E360DE4845}"/>
            </a:ext>
          </a:extLst>
        </xdr:cNvPr>
        <xdr:cNvCxnSpPr/>
      </xdr:nvCxnSpPr>
      <xdr:spPr>
        <a:xfrm>
          <a:off x="5391150" y="609600"/>
          <a:ext cx="1685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0</xdr:rowOff>
    </xdr:from>
    <xdr:to>
      <xdr:col>2</xdr:col>
      <xdr:colOff>28575</xdr:colOff>
      <xdr:row>3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5510805-01D1-4F05-8645-E418F8FAF915}"/>
            </a:ext>
          </a:extLst>
        </xdr:cNvPr>
        <xdr:cNvCxnSpPr/>
      </xdr:nvCxnSpPr>
      <xdr:spPr>
        <a:xfrm>
          <a:off x="352425" y="600075"/>
          <a:ext cx="10477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3</xdr:row>
      <xdr:rowOff>0</xdr:rowOff>
    </xdr:from>
    <xdr:to>
      <xdr:col>8</xdr:col>
      <xdr:colOff>523875</xdr:colOff>
      <xdr:row>3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13D2362D-DC35-4653-8EF5-4DE8F7E144FB}"/>
            </a:ext>
          </a:extLst>
        </xdr:cNvPr>
        <xdr:cNvCxnSpPr/>
      </xdr:nvCxnSpPr>
      <xdr:spPr>
        <a:xfrm>
          <a:off x="4800600" y="600075"/>
          <a:ext cx="1733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9525</xdr:rowOff>
    </xdr:from>
    <xdr:to>
      <xdr:col>2</xdr:col>
      <xdr:colOff>752475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C673FBB-30A2-4BD2-AE50-03277C5E0874}"/>
            </a:ext>
          </a:extLst>
        </xdr:cNvPr>
        <xdr:cNvCxnSpPr/>
      </xdr:nvCxnSpPr>
      <xdr:spPr>
        <a:xfrm>
          <a:off x="723900" y="428625"/>
          <a:ext cx="10668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E0D5324-8CF1-4E00-B2A7-D13B60288454}"/>
            </a:ext>
          </a:extLst>
        </xdr:cNvPr>
        <xdr:cNvCxnSpPr/>
      </xdr:nvCxnSpPr>
      <xdr:spPr>
        <a:xfrm>
          <a:off x="4638675" y="600075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9525</xdr:rowOff>
    </xdr:from>
    <xdr:to>
      <xdr:col>2</xdr:col>
      <xdr:colOff>752475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19590EA-4403-4653-9020-C4ED06B6D262}"/>
            </a:ext>
          </a:extLst>
        </xdr:cNvPr>
        <xdr:cNvCxnSpPr/>
      </xdr:nvCxnSpPr>
      <xdr:spPr>
        <a:xfrm>
          <a:off x="723900" y="428625"/>
          <a:ext cx="10668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D86EB66-AB69-4305-86F9-27C047190C07}"/>
            </a:ext>
          </a:extLst>
        </xdr:cNvPr>
        <xdr:cNvCxnSpPr/>
      </xdr:nvCxnSpPr>
      <xdr:spPr>
        <a:xfrm>
          <a:off x="4448175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3</xdr:row>
      <xdr:rowOff>9525</xdr:rowOff>
    </xdr:from>
    <xdr:to>
      <xdr:col>2</xdr:col>
      <xdr:colOff>752475</xdr:colOff>
      <xdr:row>3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566B544-CA9D-4B88-A350-5922EE217B23}"/>
            </a:ext>
          </a:extLst>
        </xdr:cNvPr>
        <xdr:cNvCxnSpPr/>
      </xdr:nvCxnSpPr>
      <xdr:spPr>
        <a:xfrm>
          <a:off x="723900" y="428625"/>
          <a:ext cx="10668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3</xdr:row>
      <xdr:rowOff>0</xdr:rowOff>
    </xdr:from>
    <xdr:to>
      <xdr:col>8</xdr:col>
      <xdr:colOff>523875</xdr:colOff>
      <xdr:row>3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ADA3D5E-1933-48C7-8ED1-0F6903A2E584}"/>
            </a:ext>
          </a:extLst>
        </xdr:cNvPr>
        <xdr:cNvCxnSpPr/>
      </xdr:nvCxnSpPr>
      <xdr:spPr>
        <a:xfrm>
          <a:off x="4448175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361950</xdr:colOff>
      <xdr:row>2</xdr:row>
      <xdr:rowOff>9525</xdr:rowOff>
    </xdr:from>
    <xdr:to>
      <xdr:col>2</xdr:col>
      <xdr:colOff>752475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6E450C9-CFB9-47B0-B6EC-D1CE83299943}"/>
            </a:ext>
          </a:extLst>
        </xdr:cNvPr>
        <xdr:cNvCxnSpPr/>
      </xdr:nvCxnSpPr>
      <xdr:spPr>
        <a:xfrm>
          <a:off x="723900" y="428625"/>
          <a:ext cx="10668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161925</xdr:colOff>
      <xdr:row>2</xdr:row>
      <xdr:rowOff>0</xdr:rowOff>
    </xdr:from>
    <xdr:to>
      <xdr:col>8</xdr:col>
      <xdr:colOff>523875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5AA0AA5-3582-40A0-840E-0C6DB737B087}"/>
            </a:ext>
          </a:extLst>
        </xdr:cNvPr>
        <xdr:cNvCxnSpPr/>
      </xdr:nvCxnSpPr>
      <xdr:spPr>
        <a:xfrm>
          <a:off x="4448175" y="419100"/>
          <a:ext cx="11811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9DC0174-383F-45D0-BA2C-1B8E930D5225}"/>
            </a:ext>
          </a:extLst>
        </xdr:cNvPr>
        <xdr:cNvCxnSpPr/>
      </xdr:nvCxnSpPr>
      <xdr:spPr>
        <a:xfrm>
          <a:off x="1485900" y="361950"/>
          <a:ext cx="10382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2597B292-6D39-4450-8CD5-9F2CA3A4EE09}"/>
            </a:ext>
          </a:extLst>
        </xdr:cNvPr>
        <xdr:cNvCxnSpPr/>
      </xdr:nvCxnSpPr>
      <xdr:spPr>
        <a:xfrm>
          <a:off x="6810375" y="361950"/>
          <a:ext cx="1371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67"/>
  <sheetViews>
    <sheetView tabSelected="1" topLeftCell="A36" workbookViewId="0">
      <selection activeCell="O54" sqref="O54"/>
    </sheetView>
  </sheetViews>
  <sheetFormatPr defaultColWidth="14.375" defaultRowHeight="14.25" x14ac:dyDescent="0.2"/>
  <cols>
    <col min="1" max="1" width="7.5" customWidth="1"/>
    <col min="2" max="2" width="14" bestFit="1" customWidth="1"/>
    <col min="3" max="3" width="26.875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10.75" customWidth="1"/>
  </cols>
  <sheetData>
    <row r="2" spans="1:11" ht="16.5" x14ac:dyDescent="0.2">
      <c r="A2" s="27" t="s">
        <v>0</v>
      </c>
      <c r="B2" s="27"/>
      <c r="C2" s="27"/>
      <c r="E2" s="29" t="s">
        <v>2</v>
      </c>
      <c r="F2" s="29"/>
      <c r="G2" s="29"/>
      <c r="H2" s="29"/>
      <c r="I2" s="29"/>
      <c r="J2" s="29"/>
      <c r="K2" s="29"/>
    </row>
    <row r="3" spans="1:11" ht="16.5" x14ac:dyDescent="0.2">
      <c r="A3" s="28" t="s">
        <v>1</v>
      </c>
      <c r="B3" s="28"/>
      <c r="C3" s="28"/>
      <c r="E3" s="29" t="s">
        <v>3</v>
      </c>
      <c r="F3" s="29"/>
      <c r="G3" s="29"/>
      <c r="H3" s="29"/>
      <c r="I3" s="29"/>
      <c r="J3" s="29"/>
      <c r="K3" s="29"/>
    </row>
    <row r="4" spans="1:11" ht="16.5" x14ac:dyDescent="0.2">
      <c r="A4" s="1"/>
    </row>
    <row r="6" spans="1:11" ht="19.5" x14ac:dyDescent="0.2">
      <c r="A6" s="41" t="s">
        <v>4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9.5" x14ac:dyDescent="0.2">
      <c r="A7" s="41" t="s">
        <v>94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1" ht="19.5" x14ac:dyDescent="0.2">
      <c r="A8" s="41" t="s">
        <v>76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x14ac:dyDescent="0.2">
      <c r="A9" s="2"/>
    </row>
    <row r="10" spans="1:11" ht="15.75" x14ac:dyDescent="0.2">
      <c r="A10" s="30" t="s">
        <v>5</v>
      </c>
      <c r="B10" s="33" t="s">
        <v>6</v>
      </c>
      <c r="C10" s="33" t="s">
        <v>7</v>
      </c>
      <c r="D10" s="33" t="s">
        <v>8</v>
      </c>
      <c r="E10" s="3" t="s">
        <v>9</v>
      </c>
      <c r="F10" s="3" t="s">
        <v>9</v>
      </c>
      <c r="G10" s="3" t="s">
        <v>9</v>
      </c>
      <c r="H10" s="36" t="s">
        <v>13</v>
      </c>
      <c r="I10" s="37"/>
      <c r="J10" s="36" t="s">
        <v>13</v>
      </c>
      <c r="K10" s="37"/>
    </row>
    <row r="11" spans="1:11" ht="27.75" customHeight="1" x14ac:dyDescent="0.2">
      <c r="A11" s="31"/>
      <c r="B11" s="34"/>
      <c r="C11" s="34"/>
      <c r="D11" s="34"/>
      <c r="E11" s="4" t="s">
        <v>10</v>
      </c>
      <c r="F11" s="4" t="s">
        <v>11</v>
      </c>
      <c r="G11" s="4" t="s">
        <v>12</v>
      </c>
      <c r="H11" s="38" t="s">
        <v>14</v>
      </c>
      <c r="I11" s="39"/>
      <c r="J11" s="38" t="s">
        <v>91</v>
      </c>
      <c r="K11" s="39"/>
    </row>
    <row r="12" spans="1:11" ht="15.75" x14ac:dyDescent="0.2">
      <c r="A12" s="32"/>
      <c r="B12" s="35"/>
      <c r="C12" s="35"/>
      <c r="D12" s="35"/>
      <c r="E12" s="5"/>
      <c r="F12" s="5"/>
      <c r="G12" s="5"/>
      <c r="H12" s="6" t="s">
        <v>9</v>
      </c>
      <c r="I12" s="6" t="s">
        <v>15</v>
      </c>
      <c r="J12" s="6" t="s">
        <v>9</v>
      </c>
      <c r="K12" s="6" t="s">
        <v>15</v>
      </c>
    </row>
    <row r="13" spans="1:11" ht="15.75" x14ac:dyDescent="0.2">
      <c r="A13" s="7">
        <v>1</v>
      </c>
      <c r="B13" s="8">
        <v>19020031</v>
      </c>
      <c r="C13" s="8" t="s">
        <v>16</v>
      </c>
      <c r="D13" s="9">
        <v>36996</v>
      </c>
      <c r="E13" s="10"/>
      <c r="F13" s="10"/>
      <c r="G13" s="10"/>
      <c r="H13" s="7">
        <v>0</v>
      </c>
      <c r="I13" s="19" t="str">
        <f t="shared" ref="I13:K65" si="0">IF(H13&gt;=90,"Xuất sắc",IF(H13&gt;=80,"Tốt", IF(H13&gt;=65,"Khá",IF(H13&gt;=50,"Trung bình", IF(H13&gt;=35, "Yếu", "Kém")))))</f>
        <v>Kém</v>
      </c>
      <c r="J13" s="7">
        <v>0</v>
      </c>
      <c r="K13" s="19" t="str">
        <f t="shared" si="0"/>
        <v>Kém</v>
      </c>
    </row>
    <row r="14" spans="1:11" ht="15.75" x14ac:dyDescent="0.2">
      <c r="A14" s="7">
        <v>2</v>
      </c>
      <c r="B14" s="8">
        <v>19020072</v>
      </c>
      <c r="C14" s="8" t="s">
        <v>18</v>
      </c>
      <c r="D14" s="9">
        <v>37031</v>
      </c>
      <c r="E14" s="7">
        <v>85</v>
      </c>
      <c r="F14" s="7">
        <v>85</v>
      </c>
      <c r="G14" s="7">
        <v>85</v>
      </c>
      <c r="H14" s="7">
        <v>85</v>
      </c>
      <c r="I14" s="19" t="str">
        <f t="shared" si="0"/>
        <v>Tốt</v>
      </c>
      <c r="J14" s="7">
        <v>85</v>
      </c>
      <c r="K14" s="19" t="str">
        <f t="shared" si="0"/>
        <v>Tốt</v>
      </c>
    </row>
    <row r="15" spans="1:11" ht="15.75" x14ac:dyDescent="0.2">
      <c r="A15" s="7">
        <v>3</v>
      </c>
      <c r="B15" s="8">
        <v>19020202</v>
      </c>
      <c r="C15" s="8" t="s">
        <v>20</v>
      </c>
      <c r="D15" s="9">
        <v>37102</v>
      </c>
      <c r="E15" s="7">
        <v>80</v>
      </c>
      <c r="F15" s="7">
        <v>80</v>
      </c>
      <c r="G15" s="7">
        <v>80</v>
      </c>
      <c r="H15" s="7">
        <v>80</v>
      </c>
      <c r="I15" s="19" t="str">
        <f t="shared" si="0"/>
        <v>Tốt</v>
      </c>
      <c r="J15" s="7">
        <v>80</v>
      </c>
      <c r="K15" s="19" t="str">
        <f t="shared" si="0"/>
        <v>Tốt</v>
      </c>
    </row>
    <row r="16" spans="1:11" ht="15.75" x14ac:dyDescent="0.2">
      <c r="A16" s="7">
        <v>4</v>
      </c>
      <c r="B16" s="8">
        <v>19020212</v>
      </c>
      <c r="C16" s="8" t="s">
        <v>22</v>
      </c>
      <c r="D16" s="9">
        <v>36921</v>
      </c>
      <c r="E16" s="7">
        <v>80</v>
      </c>
      <c r="F16" s="7">
        <v>80</v>
      </c>
      <c r="G16" s="7">
        <v>80</v>
      </c>
      <c r="H16" s="7">
        <v>80</v>
      </c>
      <c r="I16" s="19" t="str">
        <f t="shared" si="0"/>
        <v>Tốt</v>
      </c>
      <c r="J16" s="7">
        <v>80</v>
      </c>
      <c r="K16" s="19" t="str">
        <f t="shared" si="0"/>
        <v>Tốt</v>
      </c>
    </row>
    <row r="17" spans="1:11" ht="15.75" x14ac:dyDescent="0.2">
      <c r="A17" s="7">
        <v>5</v>
      </c>
      <c r="B17" s="8">
        <v>19020217</v>
      </c>
      <c r="C17" s="8" t="s">
        <v>23</v>
      </c>
      <c r="D17" s="9">
        <v>36465</v>
      </c>
      <c r="E17" s="10"/>
      <c r="F17" s="10"/>
      <c r="G17" s="10"/>
      <c r="H17" s="7">
        <v>0</v>
      </c>
      <c r="I17" s="19" t="str">
        <f t="shared" si="0"/>
        <v>Kém</v>
      </c>
      <c r="J17" s="7">
        <v>0</v>
      </c>
      <c r="K17" s="19" t="str">
        <f t="shared" si="0"/>
        <v>Kém</v>
      </c>
    </row>
    <row r="18" spans="1:11" ht="15.75" x14ac:dyDescent="0.2">
      <c r="A18" s="7">
        <v>6</v>
      </c>
      <c r="B18" s="8">
        <v>19020227</v>
      </c>
      <c r="C18" s="8" t="s">
        <v>25</v>
      </c>
      <c r="D18" s="9">
        <v>37025</v>
      </c>
      <c r="E18" s="7">
        <v>80</v>
      </c>
      <c r="F18" s="7">
        <v>80</v>
      </c>
      <c r="G18" s="7">
        <v>80</v>
      </c>
      <c r="H18" s="7">
        <v>80</v>
      </c>
      <c r="I18" s="19" t="str">
        <f t="shared" si="0"/>
        <v>Tốt</v>
      </c>
      <c r="J18" s="7">
        <v>80</v>
      </c>
      <c r="K18" s="19" t="str">
        <f t="shared" si="0"/>
        <v>Tốt</v>
      </c>
    </row>
    <row r="19" spans="1:11" ht="15.75" x14ac:dyDescent="0.2">
      <c r="A19" s="7">
        <v>7</v>
      </c>
      <c r="B19" s="8">
        <v>19020228</v>
      </c>
      <c r="C19" s="8" t="s">
        <v>26</v>
      </c>
      <c r="D19" s="9">
        <v>36950</v>
      </c>
      <c r="E19" s="7">
        <v>67</v>
      </c>
      <c r="F19" s="7">
        <v>67</v>
      </c>
      <c r="G19" s="7">
        <v>67</v>
      </c>
      <c r="H19" s="7">
        <v>67</v>
      </c>
      <c r="I19" s="19" t="str">
        <f t="shared" si="0"/>
        <v>Khá</v>
      </c>
      <c r="J19" s="7">
        <v>67</v>
      </c>
      <c r="K19" s="19" t="str">
        <f t="shared" si="0"/>
        <v>Khá</v>
      </c>
    </row>
    <row r="20" spans="1:11" ht="15.75" x14ac:dyDescent="0.2">
      <c r="A20" s="7">
        <v>8</v>
      </c>
      <c r="B20" s="8">
        <v>19020235</v>
      </c>
      <c r="C20" s="8" t="s">
        <v>27</v>
      </c>
      <c r="D20" s="9">
        <v>37120</v>
      </c>
      <c r="E20" s="7">
        <v>90</v>
      </c>
      <c r="F20" s="7">
        <v>90</v>
      </c>
      <c r="G20" s="7">
        <v>90</v>
      </c>
      <c r="H20" s="7">
        <v>90</v>
      </c>
      <c r="I20" s="19" t="str">
        <f t="shared" si="0"/>
        <v>Xuất sắc</v>
      </c>
      <c r="J20" s="7">
        <v>90</v>
      </c>
      <c r="K20" s="19" t="str">
        <f t="shared" si="0"/>
        <v>Xuất sắc</v>
      </c>
    </row>
    <row r="21" spans="1:11" ht="15.75" x14ac:dyDescent="0.2">
      <c r="A21" s="7">
        <v>9</v>
      </c>
      <c r="B21" s="8">
        <v>19020237</v>
      </c>
      <c r="C21" s="8" t="s">
        <v>28</v>
      </c>
      <c r="D21" s="9">
        <v>36963</v>
      </c>
      <c r="E21" s="7">
        <v>80</v>
      </c>
      <c r="F21" s="7">
        <v>80</v>
      </c>
      <c r="G21" s="7">
        <v>80</v>
      </c>
      <c r="H21" s="7">
        <v>80</v>
      </c>
      <c r="I21" s="19" t="str">
        <f t="shared" si="0"/>
        <v>Tốt</v>
      </c>
      <c r="J21" s="7">
        <v>80</v>
      </c>
      <c r="K21" s="19" t="str">
        <f t="shared" si="0"/>
        <v>Tốt</v>
      </c>
    </row>
    <row r="22" spans="1:11" ht="15.75" x14ac:dyDescent="0.2">
      <c r="A22" s="7">
        <v>10</v>
      </c>
      <c r="B22" s="8">
        <v>19020242</v>
      </c>
      <c r="C22" s="8" t="s">
        <v>29</v>
      </c>
      <c r="D22" s="9">
        <v>36909</v>
      </c>
      <c r="E22" s="7">
        <v>90</v>
      </c>
      <c r="F22" s="7">
        <v>90</v>
      </c>
      <c r="G22" s="7">
        <v>90</v>
      </c>
      <c r="H22" s="7">
        <v>90</v>
      </c>
      <c r="I22" s="19" t="str">
        <f t="shared" si="0"/>
        <v>Xuất sắc</v>
      </c>
      <c r="J22" s="7">
        <v>90</v>
      </c>
      <c r="K22" s="19" t="str">
        <f t="shared" si="0"/>
        <v>Xuất sắc</v>
      </c>
    </row>
    <row r="23" spans="1:11" ht="15.75" x14ac:dyDescent="0.2">
      <c r="A23" s="7">
        <v>11</v>
      </c>
      <c r="B23" s="8">
        <v>19020244</v>
      </c>
      <c r="C23" s="8" t="s">
        <v>30</v>
      </c>
      <c r="D23" s="9">
        <v>37150</v>
      </c>
      <c r="E23" s="7">
        <v>85</v>
      </c>
      <c r="F23" s="7">
        <v>85</v>
      </c>
      <c r="G23" s="7">
        <v>85</v>
      </c>
      <c r="H23" s="7">
        <v>85</v>
      </c>
      <c r="I23" s="19" t="str">
        <f t="shared" si="0"/>
        <v>Tốt</v>
      </c>
      <c r="J23" s="7">
        <v>85</v>
      </c>
      <c r="K23" s="19" t="str">
        <f t="shared" si="0"/>
        <v>Tốt</v>
      </c>
    </row>
    <row r="24" spans="1:11" ht="15.75" x14ac:dyDescent="0.2">
      <c r="A24" s="7">
        <v>12</v>
      </c>
      <c r="B24" s="8">
        <v>19020251</v>
      </c>
      <c r="C24" s="8" t="s">
        <v>31</v>
      </c>
      <c r="D24" s="9">
        <v>37187</v>
      </c>
      <c r="E24" s="7">
        <v>90</v>
      </c>
      <c r="F24" s="7">
        <v>90</v>
      </c>
      <c r="G24" s="7">
        <v>90</v>
      </c>
      <c r="H24" s="7">
        <v>90</v>
      </c>
      <c r="I24" s="19" t="str">
        <f t="shared" si="0"/>
        <v>Xuất sắc</v>
      </c>
      <c r="J24" s="7">
        <v>90</v>
      </c>
      <c r="K24" s="19" t="str">
        <f t="shared" si="0"/>
        <v>Xuất sắc</v>
      </c>
    </row>
    <row r="25" spans="1:11" ht="15.75" x14ac:dyDescent="0.2">
      <c r="A25" s="7">
        <v>13</v>
      </c>
      <c r="B25" s="8">
        <v>19020259</v>
      </c>
      <c r="C25" s="8" t="s">
        <v>32</v>
      </c>
      <c r="D25" s="9">
        <v>37044</v>
      </c>
      <c r="E25" s="10"/>
      <c r="F25" s="10"/>
      <c r="G25" s="10"/>
      <c r="H25" s="7">
        <v>0</v>
      </c>
      <c r="I25" s="19" t="str">
        <f t="shared" si="0"/>
        <v>Kém</v>
      </c>
      <c r="J25" s="7">
        <v>0</v>
      </c>
      <c r="K25" s="19" t="str">
        <f t="shared" si="0"/>
        <v>Kém</v>
      </c>
    </row>
    <row r="26" spans="1:11" ht="15.75" x14ac:dyDescent="0.2">
      <c r="A26" s="7">
        <v>14</v>
      </c>
      <c r="B26" s="8">
        <v>19020264</v>
      </c>
      <c r="C26" s="8" t="s">
        <v>33</v>
      </c>
      <c r="D26" s="9">
        <v>36923</v>
      </c>
      <c r="E26" s="7">
        <v>80</v>
      </c>
      <c r="F26" s="7">
        <v>90</v>
      </c>
      <c r="G26" s="7">
        <v>90</v>
      </c>
      <c r="H26" s="7">
        <v>90</v>
      </c>
      <c r="I26" s="19" t="str">
        <f t="shared" si="0"/>
        <v>Xuất sắc</v>
      </c>
      <c r="J26" s="7">
        <v>90</v>
      </c>
      <c r="K26" s="19" t="str">
        <f t="shared" si="0"/>
        <v>Xuất sắc</v>
      </c>
    </row>
    <row r="27" spans="1:11" ht="15.75" x14ac:dyDescent="0.2">
      <c r="A27" s="7">
        <v>15</v>
      </c>
      <c r="B27" s="8">
        <v>19020266</v>
      </c>
      <c r="C27" s="8" t="s">
        <v>34</v>
      </c>
      <c r="D27" s="9">
        <v>37070</v>
      </c>
      <c r="E27" s="7">
        <v>90</v>
      </c>
      <c r="F27" s="7">
        <v>90</v>
      </c>
      <c r="G27" s="7">
        <v>90</v>
      </c>
      <c r="H27" s="7">
        <v>90</v>
      </c>
      <c r="I27" s="19" t="str">
        <f t="shared" si="0"/>
        <v>Xuất sắc</v>
      </c>
      <c r="J27" s="7">
        <v>90</v>
      </c>
      <c r="K27" s="19" t="str">
        <f t="shared" si="0"/>
        <v>Xuất sắc</v>
      </c>
    </row>
    <row r="28" spans="1:11" ht="15.75" x14ac:dyDescent="0.2">
      <c r="A28" s="7">
        <v>16</v>
      </c>
      <c r="B28" s="8">
        <v>19020277</v>
      </c>
      <c r="C28" s="8" t="s">
        <v>35</v>
      </c>
      <c r="D28" s="9">
        <v>37152</v>
      </c>
      <c r="E28" s="7">
        <v>90</v>
      </c>
      <c r="F28" s="7">
        <v>90</v>
      </c>
      <c r="G28" s="7">
        <v>90</v>
      </c>
      <c r="H28" s="7">
        <v>90</v>
      </c>
      <c r="I28" s="19" t="str">
        <f t="shared" si="0"/>
        <v>Xuất sắc</v>
      </c>
      <c r="J28" s="7">
        <v>90</v>
      </c>
      <c r="K28" s="19" t="str">
        <f t="shared" si="0"/>
        <v>Xuất sắc</v>
      </c>
    </row>
    <row r="29" spans="1:11" ht="15.75" x14ac:dyDescent="0.2">
      <c r="A29" s="7">
        <v>17</v>
      </c>
      <c r="B29" s="8">
        <v>19020287</v>
      </c>
      <c r="C29" s="8" t="s">
        <v>36</v>
      </c>
      <c r="D29" s="9">
        <v>37240</v>
      </c>
      <c r="E29" s="7">
        <v>80</v>
      </c>
      <c r="F29" s="7">
        <v>80</v>
      </c>
      <c r="G29" s="7">
        <v>80</v>
      </c>
      <c r="H29" s="7">
        <v>80</v>
      </c>
      <c r="I29" s="19" t="str">
        <f t="shared" si="0"/>
        <v>Tốt</v>
      </c>
      <c r="J29" s="7">
        <v>80</v>
      </c>
      <c r="K29" s="19" t="str">
        <f t="shared" si="0"/>
        <v>Tốt</v>
      </c>
    </row>
    <row r="30" spans="1:11" ht="15.75" x14ac:dyDescent="0.2">
      <c r="A30" s="7">
        <v>18</v>
      </c>
      <c r="B30" s="8">
        <v>19020292</v>
      </c>
      <c r="C30" s="8" t="s">
        <v>37</v>
      </c>
      <c r="D30" s="9">
        <v>37195</v>
      </c>
      <c r="E30" s="7">
        <v>80</v>
      </c>
      <c r="F30" s="7">
        <v>80</v>
      </c>
      <c r="G30" s="7">
        <v>80</v>
      </c>
      <c r="H30" s="7">
        <v>80</v>
      </c>
      <c r="I30" s="19" t="str">
        <f t="shared" si="0"/>
        <v>Tốt</v>
      </c>
      <c r="J30" s="7">
        <v>80</v>
      </c>
      <c r="K30" s="19" t="str">
        <f t="shared" si="0"/>
        <v>Tốt</v>
      </c>
    </row>
    <row r="31" spans="1:11" ht="15.75" x14ac:dyDescent="0.2">
      <c r="A31" s="7">
        <v>19</v>
      </c>
      <c r="B31" s="8">
        <v>19020299</v>
      </c>
      <c r="C31" s="8" t="s">
        <v>38</v>
      </c>
      <c r="D31" s="9">
        <v>37205</v>
      </c>
      <c r="E31" s="10"/>
      <c r="F31" s="10"/>
      <c r="G31" s="10"/>
      <c r="H31" s="7">
        <v>0</v>
      </c>
      <c r="I31" s="19" t="str">
        <f t="shared" si="0"/>
        <v>Kém</v>
      </c>
      <c r="J31" s="7">
        <v>0</v>
      </c>
      <c r="K31" s="19" t="str">
        <f t="shared" si="0"/>
        <v>Kém</v>
      </c>
    </row>
    <row r="32" spans="1:11" ht="15.75" x14ac:dyDescent="0.2">
      <c r="A32" s="7">
        <v>20</v>
      </c>
      <c r="B32" s="8">
        <v>19020302</v>
      </c>
      <c r="C32" s="8" t="s">
        <v>39</v>
      </c>
      <c r="D32" s="9">
        <v>36936</v>
      </c>
      <c r="E32" s="7">
        <v>80</v>
      </c>
      <c r="F32" s="7">
        <v>80</v>
      </c>
      <c r="G32" s="7">
        <v>80</v>
      </c>
      <c r="H32" s="7">
        <v>80</v>
      </c>
      <c r="I32" s="19" t="str">
        <f t="shared" si="0"/>
        <v>Tốt</v>
      </c>
      <c r="J32" s="7">
        <v>80</v>
      </c>
      <c r="K32" s="19" t="str">
        <f t="shared" si="0"/>
        <v>Tốt</v>
      </c>
    </row>
    <row r="33" spans="1:11" ht="15.75" x14ac:dyDescent="0.2">
      <c r="A33" s="7">
        <v>21</v>
      </c>
      <c r="B33" s="8">
        <v>19020307</v>
      </c>
      <c r="C33" s="8" t="s">
        <v>40</v>
      </c>
      <c r="D33" s="9">
        <v>37240</v>
      </c>
      <c r="E33" s="7">
        <v>90</v>
      </c>
      <c r="F33" s="7">
        <v>90</v>
      </c>
      <c r="G33" s="7">
        <v>90</v>
      </c>
      <c r="H33" s="7">
        <v>90</v>
      </c>
      <c r="I33" s="19" t="str">
        <f t="shared" si="0"/>
        <v>Xuất sắc</v>
      </c>
      <c r="J33" s="7">
        <v>90</v>
      </c>
      <c r="K33" s="19" t="str">
        <f t="shared" si="0"/>
        <v>Xuất sắc</v>
      </c>
    </row>
    <row r="34" spans="1:11" ht="15.75" x14ac:dyDescent="0.2">
      <c r="A34" s="7">
        <v>22</v>
      </c>
      <c r="B34" s="8">
        <v>19020309</v>
      </c>
      <c r="C34" s="8" t="s">
        <v>41</v>
      </c>
      <c r="D34" s="9">
        <v>36931</v>
      </c>
      <c r="E34" s="7">
        <v>90</v>
      </c>
      <c r="F34" s="7">
        <v>90</v>
      </c>
      <c r="G34" s="7">
        <v>90</v>
      </c>
      <c r="H34" s="7">
        <v>90</v>
      </c>
      <c r="I34" s="19" t="str">
        <f t="shared" si="0"/>
        <v>Xuất sắc</v>
      </c>
      <c r="J34" s="7">
        <v>90</v>
      </c>
      <c r="K34" s="19" t="str">
        <f t="shared" si="0"/>
        <v>Xuất sắc</v>
      </c>
    </row>
    <row r="35" spans="1:11" ht="15.75" x14ac:dyDescent="0.2">
      <c r="A35" s="7">
        <v>23</v>
      </c>
      <c r="B35" s="8">
        <v>19020313</v>
      </c>
      <c r="C35" s="8" t="s">
        <v>42</v>
      </c>
      <c r="D35" s="9">
        <v>36954</v>
      </c>
      <c r="E35" s="10"/>
      <c r="F35" s="10"/>
      <c r="G35" s="10"/>
      <c r="H35" s="7">
        <v>0</v>
      </c>
      <c r="I35" s="19" t="str">
        <f t="shared" si="0"/>
        <v>Kém</v>
      </c>
      <c r="J35" s="7">
        <v>0</v>
      </c>
      <c r="K35" s="19" t="str">
        <f t="shared" si="0"/>
        <v>Kém</v>
      </c>
    </row>
    <row r="36" spans="1:11" ht="15.75" x14ac:dyDescent="0.2">
      <c r="A36" s="7">
        <v>24</v>
      </c>
      <c r="B36" s="8">
        <v>19020322</v>
      </c>
      <c r="C36" s="8" t="s">
        <v>44</v>
      </c>
      <c r="D36" s="9">
        <v>37233</v>
      </c>
      <c r="E36" s="7">
        <v>90</v>
      </c>
      <c r="F36" s="7">
        <v>90</v>
      </c>
      <c r="G36" s="7">
        <v>90</v>
      </c>
      <c r="H36" s="7">
        <v>90</v>
      </c>
      <c r="I36" s="19" t="str">
        <f t="shared" si="0"/>
        <v>Xuất sắc</v>
      </c>
      <c r="J36" s="7">
        <v>90</v>
      </c>
      <c r="K36" s="19" t="str">
        <f t="shared" si="0"/>
        <v>Xuất sắc</v>
      </c>
    </row>
    <row r="37" spans="1:11" ht="15.75" x14ac:dyDescent="0.2">
      <c r="A37" s="7">
        <v>25</v>
      </c>
      <c r="B37" s="8">
        <v>19020327</v>
      </c>
      <c r="C37" s="8" t="s">
        <v>45</v>
      </c>
      <c r="D37" s="9">
        <v>36912</v>
      </c>
      <c r="E37" s="7">
        <v>90</v>
      </c>
      <c r="F37" s="7">
        <v>90</v>
      </c>
      <c r="G37" s="7">
        <v>90</v>
      </c>
      <c r="H37" s="7">
        <v>90</v>
      </c>
      <c r="I37" s="19" t="str">
        <f t="shared" si="0"/>
        <v>Xuất sắc</v>
      </c>
      <c r="J37" s="7">
        <v>90</v>
      </c>
      <c r="K37" s="19" t="str">
        <f t="shared" si="0"/>
        <v>Xuất sắc</v>
      </c>
    </row>
    <row r="38" spans="1:11" ht="15.75" x14ac:dyDescent="0.2">
      <c r="A38" s="7">
        <v>26</v>
      </c>
      <c r="B38" s="8">
        <v>19020333</v>
      </c>
      <c r="C38" s="8" t="s">
        <v>46</v>
      </c>
      <c r="D38" s="9">
        <v>37058</v>
      </c>
      <c r="E38" s="10"/>
      <c r="F38" s="10"/>
      <c r="G38" s="10"/>
      <c r="H38" s="7">
        <v>0</v>
      </c>
      <c r="I38" s="19" t="str">
        <f t="shared" si="0"/>
        <v>Kém</v>
      </c>
      <c r="J38" s="7">
        <v>0</v>
      </c>
      <c r="K38" s="19" t="str">
        <f t="shared" si="0"/>
        <v>Kém</v>
      </c>
    </row>
    <row r="39" spans="1:11" ht="15.75" x14ac:dyDescent="0.2">
      <c r="A39" s="7">
        <v>27</v>
      </c>
      <c r="B39" s="8">
        <v>19020335</v>
      </c>
      <c r="C39" s="8" t="s">
        <v>47</v>
      </c>
      <c r="D39" s="9">
        <v>37206</v>
      </c>
      <c r="E39" s="7">
        <v>70</v>
      </c>
      <c r="F39" s="7">
        <v>70</v>
      </c>
      <c r="G39" s="7">
        <v>70</v>
      </c>
      <c r="H39" s="7">
        <v>70</v>
      </c>
      <c r="I39" s="19" t="str">
        <f t="shared" si="0"/>
        <v>Khá</v>
      </c>
      <c r="J39" s="7">
        <v>70</v>
      </c>
      <c r="K39" s="19" t="str">
        <f t="shared" si="0"/>
        <v>Khá</v>
      </c>
    </row>
    <row r="40" spans="1:11" ht="15.75" x14ac:dyDescent="0.2">
      <c r="A40" s="7">
        <v>28</v>
      </c>
      <c r="B40" s="8">
        <v>19020336</v>
      </c>
      <c r="C40" s="8" t="s">
        <v>48</v>
      </c>
      <c r="D40" s="9">
        <v>37131</v>
      </c>
      <c r="E40" s="7">
        <v>70</v>
      </c>
      <c r="F40" s="7">
        <v>70</v>
      </c>
      <c r="G40" s="7">
        <v>70</v>
      </c>
      <c r="H40" s="7">
        <v>70</v>
      </c>
      <c r="I40" s="19" t="str">
        <f t="shared" si="0"/>
        <v>Khá</v>
      </c>
      <c r="J40" s="7">
        <v>70</v>
      </c>
      <c r="K40" s="19" t="str">
        <f t="shared" si="0"/>
        <v>Khá</v>
      </c>
    </row>
    <row r="41" spans="1:11" ht="15.75" x14ac:dyDescent="0.2">
      <c r="A41" s="7">
        <v>29</v>
      </c>
      <c r="B41" s="8">
        <v>19020339</v>
      </c>
      <c r="C41" s="8" t="s">
        <v>49</v>
      </c>
      <c r="D41" s="9">
        <v>37137</v>
      </c>
      <c r="E41" s="7">
        <v>82</v>
      </c>
      <c r="F41" s="7">
        <v>82</v>
      </c>
      <c r="G41" s="7">
        <v>82</v>
      </c>
      <c r="H41" s="7">
        <v>82</v>
      </c>
      <c r="I41" s="19" t="str">
        <f t="shared" si="0"/>
        <v>Tốt</v>
      </c>
      <c r="J41" s="7">
        <v>82</v>
      </c>
      <c r="K41" s="19" t="str">
        <f t="shared" si="0"/>
        <v>Tốt</v>
      </c>
    </row>
    <row r="42" spans="1:11" ht="15.75" x14ac:dyDescent="0.2">
      <c r="A42" s="7">
        <v>30</v>
      </c>
      <c r="B42" s="8">
        <v>19020340</v>
      </c>
      <c r="C42" s="8" t="s">
        <v>50</v>
      </c>
      <c r="D42" s="9">
        <v>37129</v>
      </c>
      <c r="E42" s="7">
        <v>90</v>
      </c>
      <c r="F42" s="7">
        <v>90</v>
      </c>
      <c r="G42" s="7">
        <v>90</v>
      </c>
      <c r="H42" s="7">
        <v>90</v>
      </c>
      <c r="I42" s="19" t="str">
        <f t="shared" si="0"/>
        <v>Xuất sắc</v>
      </c>
      <c r="J42" s="7">
        <v>90</v>
      </c>
      <c r="K42" s="19" t="str">
        <f t="shared" si="0"/>
        <v>Xuất sắc</v>
      </c>
    </row>
    <row r="43" spans="1:11" ht="15.75" x14ac:dyDescent="0.2">
      <c r="A43" s="7">
        <v>31</v>
      </c>
      <c r="B43" s="8">
        <v>19020343</v>
      </c>
      <c r="C43" s="8" t="s">
        <v>51</v>
      </c>
      <c r="D43" s="9">
        <v>37003</v>
      </c>
      <c r="E43" s="7">
        <v>90</v>
      </c>
      <c r="F43" s="7">
        <v>90</v>
      </c>
      <c r="G43" s="7">
        <v>90</v>
      </c>
      <c r="H43" s="7">
        <v>90</v>
      </c>
      <c r="I43" s="19" t="str">
        <f t="shared" si="0"/>
        <v>Xuất sắc</v>
      </c>
      <c r="J43" s="7">
        <v>90</v>
      </c>
      <c r="K43" s="19" t="str">
        <f t="shared" si="0"/>
        <v>Xuất sắc</v>
      </c>
    </row>
    <row r="44" spans="1:11" ht="15.75" x14ac:dyDescent="0.2">
      <c r="A44" s="7">
        <v>32</v>
      </c>
      <c r="B44" s="8">
        <v>19020360</v>
      </c>
      <c r="C44" s="8" t="s">
        <v>52</v>
      </c>
      <c r="D44" s="9">
        <v>37025</v>
      </c>
      <c r="E44" s="7">
        <v>70</v>
      </c>
      <c r="F44" s="7">
        <v>70</v>
      </c>
      <c r="G44" s="7">
        <v>70</v>
      </c>
      <c r="H44" s="7">
        <v>70</v>
      </c>
      <c r="I44" s="19" t="str">
        <f t="shared" si="0"/>
        <v>Khá</v>
      </c>
      <c r="J44" s="7">
        <v>70</v>
      </c>
      <c r="K44" s="19" t="str">
        <f t="shared" si="0"/>
        <v>Khá</v>
      </c>
    </row>
    <row r="45" spans="1:11" ht="15.75" x14ac:dyDescent="0.2">
      <c r="A45" s="7">
        <v>33</v>
      </c>
      <c r="B45" s="8">
        <v>19020363</v>
      </c>
      <c r="C45" s="8" t="s">
        <v>53</v>
      </c>
      <c r="D45" s="9">
        <v>37189</v>
      </c>
      <c r="E45" s="7">
        <v>90</v>
      </c>
      <c r="F45" s="7">
        <v>90</v>
      </c>
      <c r="G45" s="7">
        <v>90</v>
      </c>
      <c r="H45" s="7">
        <v>90</v>
      </c>
      <c r="I45" s="19" t="str">
        <f t="shared" si="0"/>
        <v>Xuất sắc</v>
      </c>
      <c r="J45" s="7">
        <v>90</v>
      </c>
      <c r="K45" s="19" t="str">
        <f t="shared" si="0"/>
        <v>Xuất sắc</v>
      </c>
    </row>
    <row r="46" spans="1:11" ht="15.75" x14ac:dyDescent="0.2">
      <c r="A46" s="7">
        <v>34</v>
      </c>
      <c r="B46" s="8">
        <v>19020365</v>
      </c>
      <c r="C46" s="8" t="s">
        <v>54</v>
      </c>
      <c r="D46" s="9">
        <v>36997</v>
      </c>
      <c r="E46" s="7">
        <v>90</v>
      </c>
      <c r="F46" s="7">
        <v>90</v>
      </c>
      <c r="G46" s="7">
        <v>90</v>
      </c>
      <c r="H46" s="7">
        <v>90</v>
      </c>
      <c r="I46" s="19" t="str">
        <f t="shared" si="0"/>
        <v>Xuất sắc</v>
      </c>
      <c r="J46" s="7">
        <v>90</v>
      </c>
      <c r="K46" s="19" t="str">
        <f t="shared" si="0"/>
        <v>Xuất sắc</v>
      </c>
    </row>
    <row r="47" spans="1:11" ht="15.75" x14ac:dyDescent="0.2">
      <c r="A47" s="7">
        <v>35</v>
      </c>
      <c r="B47" s="8">
        <v>19020368</v>
      </c>
      <c r="C47" s="8" t="s">
        <v>55</v>
      </c>
      <c r="D47" s="9">
        <v>37022</v>
      </c>
      <c r="E47" s="7">
        <v>76</v>
      </c>
      <c r="F47" s="7">
        <v>76</v>
      </c>
      <c r="G47" s="7">
        <v>76</v>
      </c>
      <c r="H47" s="7">
        <v>76</v>
      </c>
      <c r="I47" s="19" t="str">
        <f t="shared" si="0"/>
        <v>Khá</v>
      </c>
      <c r="J47" s="7">
        <v>76</v>
      </c>
      <c r="K47" s="19" t="str">
        <f t="shared" si="0"/>
        <v>Khá</v>
      </c>
    </row>
    <row r="48" spans="1:11" ht="15.75" x14ac:dyDescent="0.2">
      <c r="A48" s="7">
        <v>36</v>
      </c>
      <c r="B48" s="8">
        <v>19020389</v>
      </c>
      <c r="C48" s="8" t="s">
        <v>56</v>
      </c>
      <c r="D48" s="9">
        <v>37084</v>
      </c>
      <c r="E48" s="7">
        <v>70</v>
      </c>
      <c r="F48" s="7">
        <v>70</v>
      </c>
      <c r="G48" s="7">
        <v>70</v>
      </c>
      <c r="H48" s="7">
        <v>70</v>
      </c>
      <c r="I48" s="19" t="str">
        <f t="shared" si="0"/>
        <v>Khá</v>
      </c>
      <c r="J48" s="7">
        <v>70</v>
      </c>
      <c r="K48" s="19" t="str">
        <f t="shared" si="0"/>
        <v>Khá</v>
      </c>
    </row>
    <row r="49" spans="1:11" ht="15.75" x14ac:dyDescent="0.2">
      <c r="A49" s="7">
        <v>37</v>
      </c>
      <c r="B49" s="8">
        <v>19020398</v>
      </c>
      <c r="C49" s="8" t="s">
        <v>57</v>
      </c>
      <c r="D49" s="9">
        <v>36897</v>
      </c>
      <c r="E49" s="10"/>
      <c r="F49" s="10"/>
      <c r="G49" s="10"/>
      <c r="H49" s="7">
        <v>0</v>
      </c>
      <c r="I49" s="19" t="str">
        <f t="shared" si="0"/>
        <v>Kém</v>
      </c>
      <c r="J49" s="7">
        <v>0</v>
      </c>
      <c r="K49" s="19" t="str">
        <f t="shared" si="0"/>
        <v>Kém</v>
      </c>
    </row>
    <row r="50" spans="1:11" ht="15.75" x14ac:dyDescent="0.2">
      <c r="A50" s="7">
        <v>38</v>
      </c>
      <c r="B50" s="8">
        <v>19020408</v>
      </c>
      <c r="C50" s="8" t="s">
        <v>58</v>
      </c>
      <c r="D50" s="9">
        <v>37207</v>
      </c>
      <c r="E50" s="7">
        <v>70</v>
      </c>
      <c r="F50" s="7">
        <v>70</v>
      </c>
      <c r="G50" s="7">
        <v>70</v>
      </c>
      <c r="H50" s="7">
        <v>70</v>
      </c>
      <c r="I50" s="19" t="str">
        <f t="shared" si="0"/>
        <v>Khá</v>
      </c>
      <c r="J50" s="7">
        <v>70</v>
      </c>
      <c r="K50" s="19" t="str">
        <f t="shared" si="0"/>
        <v>Khá</v>
      </c>
    </row>
    <row r="51" spans="1:11" ht="15.75" x14ac:dyDescent="0.2">
      <c r="A51" s="7">
        <v>39</v>
      </c>
      <c r="B51" s="8">
        <v>19020414</v>
      </c>
      <c r="C51" s="8" t="s">
        <v>59</v>
      </c>
      <c r="D51" s="9">
        <v>37141</v>
      </c>
      <c r="E51" s="7">
        <v>90</v>
      </c>
      <c r="F51" s="7">
        <v>90</v>
      </c>
      <c r="G51" s="7">
        <v>90</v>
      </c>
      <c r="H51" s="7">
        <v>90</v>
      </c>
      <c r="I51" s="19" t="str">
        <f t="shared" si="0"/>
        <v>Xuất sắc</v>
      </c>
      <c r="J51" s="7">
        <v>90</v>
      </c>
      <c r="K51" s="19" t="str">
        <f t="shared" si="0"/>
        <v>Xuất sắc</v>
      </c>
    </row>
    <row r="52" spans="1:11" ht="15.75" x14ac:dyDescent="0.2">
      <c r="A52" s="7">
        <v>40</v>
      </c>
      <c r="B52" s="8">
        <v>19020417</v>
      </c>
      <c r="C52" s="8" t="s">
        <v>60</v>
      </c>
      <c r="D52" s="9">
        <v>37044</v>
      </c>
      <c r="E52" s="7">
        <v>70</v>
      </c>
      <c r="F52" s="7">
        <v>70</v>
      </c>
      <c r="G52" s="7">
        <v>70</v>
      </c>
      <c r="H52" s="7">
        <v>70</v>
      </c>
      <c r="I52" s="19" t="str">
        <f t="shared" si="0"/>
        <v>Khá</v>
      </c>
      <c r="J52" s="7">
        <v>70</v>
      </c>
      <c r="K52" s="19" t="str">
        <f t="shared" si="0"/>
        <v>Khá</v>
      </c>
    </row>
    <row r="53" spans="1:11" ht="15.75" x14ac:dyDescent="0.2">
      <c r="A53" s="7">
        <v>41</v>
      </c>
      <c r="B53" s="8">
        <v>19020432</v>
      </c>
      <c r="C53" s="8" t="s">
        <v>61</v>
      </c>
      <c r="D53" s="9">
        <v>37220</v>
      </c>
      <c r="E53" s="7">
        <v>90</v>
      </c>
      <c r="F53" s="7">
        <v>90</v>
      </c>
      <c r="G53" s="7">
        <v>90</v>
      </c>
      <c r="H53" s="7">
        <v>90</v>
      </c>
      <c r="I53" s="19" t="str">
        <f t="shared" si="0"/>
        <v>Xuất sắc</v>
      </c>
      <c r="J53" s="7">
        <v>90</v>
      </c>
      <c r="K53" s="19" t="str">
        <f t="shared" si="0"/>
        <v>Xuất sắc</v>
      </c>
    </row>
    <row r="54" spans="1:11" ht="15.75" x14ac:dyDescent="0.2">
      <c r="A54" s="7">
        <v>42</v>
      </c>
      <c r="B54" s="8">
        <v>19020437</v>
      </c>
      <c r="C54" s="8" t="s">
        <v>62</v>
      </c>
      <c r="D54" s="9">
        <v>37053</v>
      </c>
      <c r="E54" s="7">
        <v>90</v>
      </c>
      <c r="F54" s="7">
        <v>90</v>
      </c>
      <c r="G54" s="7">
        <v>90</v>
      </c>
      <c r="H54" s="7">
        <v>90</v>
      </c>
      <c r="I54" s="19" t="str">
        <f t="shared" si="0"/>
        <v>Xuất sắc</v>
      </c>
      <c r="J54" s="7">
        <v>90</v>
      </c>
      <c r="K54" s="19" t="str">
        <f t="shared" si="0"/>
        <v>Xuất sắc</v>
      </c>
    </row>
    <row r="55" spans="1:11" ht="15.75" x14ac:dyDescent="0.2">
      <c r="A55" s="7">
        <v>43</v>
      </c>
      <c r="B55" s="8">
        <v>19020444</v>
      </c>
      <c r="C55" s="8" t="s">
        <v>63</v>
      </c>
      <c r="D55" s="9">
        <v>37154</v>
      </c>
      <c r="E55" s="7">
        <v>75</v>
      </c>
      <c r="F55" s="7">
        <v>75</v>
      </c>
      <c r="G55" s="7">
        <v>75</v>
      </c>
      <c r="H55" s="7">
        <v>75</v>
      </c>
      <c r="I55" s="19" t="str">
        <f t="shared" si="0"/>
        <v>Khá</v>
      </c>
      <c r="J55" s="7">
        <v>75</v>
      </c>
      <c r="K55" s="19" t="str">
        <f t="shared" si="0"/>
        <v>Khá</v>
      </c>
    </row>
    <row r="56" spans="1:11" ht="15.75" x14ac:dyDescent="0.2">
      <c r="A56" s="7">
        <v>44</v>
      </c>
      <c r="B56" s="8">
        <v>19020449</v>
      </c>
      <c r="C56" s="8" t="s">
        <v>64</v>
      </c>
      <c r="D56" s="9">
        <v>36965</v>
      </c>
      <c r="E56" s="7">
        <v>90</v>
      </c>
      <c r="F56" s="7">
        <v>90</v>
      </c>
      <c r="G56" s="7">
        <v>90</v>
      </c>
      <c r="H56" s="7">
        <v>90</v>
      </c>
      <c r="I56" s="19" t="str">
        <f t="shared" si="0"/>
        <v>Xuất sắc</v>
      </c>
      <c r="J56" s="7">
        <v>90</v>
      </c>
      <c r="K56" s="19" t="str">
        <f t="shared" si="0"/>
        <v>Xuất sắc</v>
      </c>
    </row>
    <row r="57" spans="1:11" ht="15.75" x14ac:dyDescent="0.2">
      <c r="A57" s="7">
        <v>45</v>
      </c>
      <c r="B57" s="8">
        <v>19020450</v>
      </c>
      <c r="C57" s="8" t="s">
        <v>65</v>
      </c>
      <c r="D57" s="9">
        <v>37085</v>
      </c>
      <c r="E57" s="7">
        <v>80</v>
      </c>
      <c r="F57" s="7">
        <v>80</v>
      </c>
      <c r="G57" s="7">
        <v>80</v>
      </c>
      <c r="H57" s="7">
        <v>80</v>
      </c>
      <c r="I57" s="19" t="str">
        <f t="shared" si="0"/>
        <v>Tốt</v>
      </c>
      <c r="J57" s="7">
        <v>80</v>
      </c>
      <c r="K57" s="19" t="str">
        <f t="shared" si="0"/>
        <v>Tốt</v>
      </c>
    </row>
    <row r="58" spans="1:11" ht="15.75" x14ac:dyDescent="0.2">
      <c r="A58" s="7">
        <v>46</v>
      </c>
      <c r="B58" s="8">
        <v>19020462</v>
      </c>
      <c r="C58" s="8" t="s">
        <v>66</v>
      </c>
      <c r="D58" s="9">
        <v>37015</v>
      </c>
      <c r="E58" s="7">
        <v>80</v>
      </c>
      <c r="F58" s="7">
        <v>80</v>
      </c>
      <c r="G58" s="7">
        <v>80</v>
      </c>
      <c r="H58" s="7">
        <v>80</v>
      </c>
      <c r="I58" s="19" t="str">
        <f t="shared" si="0"/>
        <v>Tốt</v>
      </c>
      <c r="J58" s="7">
        <v>80</v>
      </c>
      <c r="K58" s="19" t="str">
        <f t="shared" si="0"/>
        <v>Tốt</v>
      </c>
    </row>
    <row r="59" spans="1:11" ht="15.75" x14ac:dyDescent="0.2">
      <c r="A59" s="7">
        <v>47</v>
      </c>
      <c r="B59" s="8">
        <v>19020467</v>
      </c>
      <c r="C59" s="8" t="s">
        <v>67</v>
      </c>
      <c r="D59" s="9">
        <v>37095</v>
      </c>
      <c r="E59" s="7">
        <v>80</v>
      </c>
      <c r="F59" s="7">
        <v>80</v>
      </c>
      <c r="G59" s="7">
        <v>80</v>
      </c>
      <c r="H59" s="7">
        <v>80</v>
      </c>
      <c r="I59" s="19" t="str">
        <f t="shared" si="0"/>
        <v>Tốt</v>
      </c>
      <c r="J59" s="7">
        <v>80</v>
      </c>
      <c r="K59" s="19" t="str">
        <f t="shared" si="0"/>
        <v>Tốt</v>
      </c>
    </row>
    <row r="60" spans="1:11" ht="15.75" x14ac:dyDescent="0.2">
      <c r="A60" s="7">
        <v>48</v>
      </c>
      <c r="B60" s="8">
        <v>19020468</v>
      </c>
      <c r="C60" s="8" t="s">
        <v>68</v>
      </c>
      <c r="D60" s="9">
        <v>37195</v>
      </c>
      <c r="E60" s="7">
        <v>80</v>
      </c>
      <c r="F60" s="7">
        <v>80</v>
      </c>
      <c r="G60" s="7">
        <v>80</v>
      </c>
      <c r="H60" s="7">
        <v>80</v>
      </c>
      <c r="I60" s="19" t="str">
        <f t="shared" si="0"/>
        <v>Tốt</v>
      </c>
      <c r="J60" s="7">
        <v>80</v>
      </c>
      <c r="K60" s="19" t="str">
        <f t="shared" si="0"/>
        <v>Tốt</v>
      </c>
    </row>
    <row r="61" spans="1:11" ht="15.75" x14ac:dyDescent="0.2">
      <c r="A61" s="7">
        <v>49</v>
      </c>
      <c r="B61" s="8">
        <v>19020473</v>
      </c>
      <c r="C61" s="8" t="s">
        <v>69</v>
      </c>
      <c r="D61" s="9">
        <v>36925</v>
      </c>
      <c r="E61" s="7">
        <v>90</v>
      </c>
      <c r="F61" s="7">
        <v>90</v>
      </c>
      <c r="G61" s="7">
        <v>90</v>
      </c>
      <c r="H61" s="7">
        <v>90</v>
      </c>
      <c r="I61" s="19" t="str">
        <f t="shared" si="0"/>
        <v>Xuất sắc</v>
      </c>
      <c r="J61" s="7">
        <v>90</v>
      </c>
      <c r="K61" s="19" t="str">
        <f t="shared" si="0"/>
        <v>Xuất sắc</v>
      </c>
    </row>
    <row r="62" spans="1:11" ht="15.75" x14ac:dyDescent="0.2">
      <c r="A62" s="7">
        <v>50</v>
      </c>
      <c r="B62" s="8">
        <v>19020480</v>
      </c>
      <c r="C62" s="8" t="s">
        <v>70</v>
      </c>
      <c r="D62" s="9">
        <v>36969</v>
      </c>
      <c r="E62" s="10"/>
      <c r="F62" s="10"/>
      <c r="G62" s="10"/>
      <c r="H62" s="7">
        <v>0</v>
      </c>
      <c r="I62" s="19" t="str">
        <f t="shared" si="0"/>
        <v>Kém</v>
      </c>
      <c r="J62" s="7">
        <v>0</v>
      </c>
      <c r="K62" s="19" t="str">
        <f t="shared" si="0"/>
        <v>Kém</v>
      </c>
    </row>
    <row r="63" spans="1:11" ht="15.75" x14ac:dyDescent="0.2">
      <c r="A63" s="7">
        <v>51</v>
      </c>
      <c r="B63" s="8">
        <v>19020484</v>
      </c>
      <c r="C63" s="8" t="s">
        <v>71</v>
      </c>
      <c r="D63" s="9">
        <v>37001</v>
      </c>
      <c r="E63" s="7">
        <v>90</v>
      </c>
      <c r="F63" s="7">
        <v>90</v>
      </c>
      <c r="G63" s="7">
        <v>90</v>
      </c>
      <c r="H63" s="7">
        <v>90</v>
      </c>
      <c r="I63" s="19" t="str">
        <f t="shared" si="0"/>
        <v>Xuất sắc</v>
      </c>
      <c r="J63" s="7">
        <v>90</v>
      </c>
      <c r="K63" s="19" t="str">
        <f t="shared" si="0"/>
        <v>Xuất sắc</v>
      </c>
    </row>
    <row r="64" spans="1:11" ht="15.75" x14ac:dyDescent="0.2">
      <c r="A64" s="7">
        <v>52</v>
      </c>
      <c r="B64" s="8">
        <v>19020485</v>
      </c>
      <c r="C64" s="8" t="s">
        <v>72</v>
      </c>
      <c r="D64" s="9">
        <v>37185</v>
      </c>
      <c r="E64" s="7">
        <v>77</v>
      </c>
      <c r="F64" s="7">
        <v>80</v>
      </c>
      <c r="G64" s="7">
        <v>80</v>
      </c>
      <c r="H64" s="7">
        <v>80</v>
      </c>
      <c r="I64" s="19" t="str">
        <f t="shared" si="0"/>
        <v>Tốt</v>
      </c>
      <c r="J64" s="7">
        <v>80</v>
      </c>
      <c r="K64" s="19" t="str">
        <f t="shared" si="0"/>
        <v>Tốt</v>
      </c>
    </row>
    <row r="65" spans="1:11" ht="15.75" x14ac:dyDescent="0.2">
      <c r="A65" s="7">
        <v>53</v>
      </c>
      <c r="B65" s="8">
        <v>19020490</v>
      </c>
      <c r="C65" s="8" t="s">
        <v>73</v>
      </c>
      <c r="D65" s="9">
        <v>37234</v>
      </c>
      <c r="E65" s="7">
        <v>87</v>
      </c>
      <c r="F65" s="7">
        <v>85</v>
      </c>
      <c r="G65" s="7">
        <v>85</v>
      </c>
      <c r="H65" s="7">
        <v>85</v>
      </c>
      <c r="I65" s="19" t="str">
        <f t="shared" si="0"/>
        <v>Tốt</v>
      </c>
      <c r="J65" s="7">
        <v>85</v>
      </c>
      <c r="K65" s="19" t="str">
        <f t="shared" si="0"/>
        <v>Tốt</v>
      </c>
    </row>
    <row r="67" spans="1:11" ht="16.5" x14ac:dyDescent="0.2">
      <c r="A67" s="40" t="s">
        <v>74</v>
      </c>
      <c r="B67" s="40"/>
      <c r="C67" s="40"/>
    </row>
  </sheetData>
  <mergeCells count="16">
    <mergeCell ref="A67:C67"/>
    <mergeCell ref="J10:K10"/>
    <mergeCell ref="J11:K11"/>
    <mergeCell ref="A6:K6"/>
    <mergeCell ref="A7:K7"/>
    <mergeCell ref="A8:K8"/>
    <mergeCell ref="A2:C2"/>
    <mergeCell ref="A3:C3"/>
    <mergeCell ref="E2:K2"/>
    <mergeCell ref="E3:K3"/>
    <mergeCell ref="A10:A12"/>
    <mergeCell ref="B10:B12"/>
    <mergeCell ref="C10:C12"/>
    <mergeCell ref="D10:D12"/>
    <mergeCell ref="H10:I10"/>
    <mergeCell ref="H11:I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A6CA3-57DB-487B-92E5-D5CD058A3433}">
  <dimension ref="A2:K21"/>
  <sheetViews>
    <sheetView topLeftCell="A7" workbookViewId="0">
      <selection activeCell="I19" sqref="I19"/>
    </sheetView>
  </sheetViews>
  <sheetFormatPr defaultRowHeight="14.25" x14ac:dyDescent="0.2"/>
  <cols>
    <col min="1" max="1" width="4.75" bestFit="1" customWidth="1"/>
    <col min="2" max="2" width="8.875" bestFit="1" customWidth="1"/>
    <col min="3" max="3" width="23" customWidth="1"/>
    <col min="4" max="4" width="9.875" bestFit="1" customWidth="1"/>
    <col min="5" max="5" width="6.875" bestFit="1" customWidth="1"/>
    <col min="6" max="8" width="5.375" bestFit="1" customWidth="1"/>
    <col min="9" max="9" width="8.875" bestFit="1" customWidth="1"/>
    <col min="10" max="10" width="5.375" bestFit="1" customWidth="1"/>
    <col min="11" max="11" width="8.875" bestFit="1" customWidth="1"/>
  </cols>
  <sheetData>
    <row r="2" spans="1:11" ht="16.5" x14ac:dyDescent="0.2">
      <c r="A2" s="27" t="s">
        <v>0</v>
      </c>
      <c r="B2" s="27"/>
      <c r="C2" s="27"/>
      <c r="E2" s="29" t="s">
        <v>2</v>
      </c>
      <c r="F2" s="29"/>
      <c r="G2" s="29"/>
      <c r="H2" s="29"/>
      <c r="I2" s="29"/>
      <c r="J2" s="29"/>
      <c r="K2" s="29"/>
    </row>
    <row r="3" spans="1:11" ht="16.5" x14ac:dyDescent="0.2">
      <c r="A3" s="28" t="s">
        <v>1</v>
      </c>
      <c r="B3" s="28"/>
      <c r="C3" s="28"/>
      <c r="E3" s="29" t="s">
        <v>3</v>
      </c>
      <c r="F3" s="29"/>
      <c r="G3" s="29"/>
      <c r="H3" s="29"/>
      <c r="I3" s="29"/>
      <c r="J3" s="29"/>
      <c r="K3" s="29"/>
    </row>
    <row r="4" spans="1:11" ht="16.5" x14ac:dyDescent="0.2">
      <c r="A4" s="1"/>
    </row>
    <row r="6" spans="1:11" ht="19.5" x14ac:dyDescent="0.2">
      <c r="A6" s="41" t="s">
        <v>4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9.5" x14ac:dyDescent="0.2">
      <c r="A7" s="41" t="s">
        <v>93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1" ht="19.5" x14ac:dyDescent="0.2">
      <c r="A8" s="41" t="s">
        <v>76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10" spans="1:11" ht="15.75" customHeight="1" x14ac:dyDescent="0.2">
      <c r="A10" s="30" t="s">
        <v>5</v>
      </c>
      <c r="B10" s="33" t="s">
        <v>6</v>
      </c>
      <c r="C10" s="33" t="s">
        <v>7</v>
      </c>
      <c r="D10" s="33" t="s">
        <v>8</v>
      </c>
      <c r="E10" s="3" t="s">
        <v>9</v>
      </c>
      <c r="F10" s="3" t="s">
        <v>9</v>
      </c>
      <c r="G10" s="3" t="s">
        <v>9</v>
      </c>
      <c r="H10" s="36" t="s">
        <v>13</v>
      </c>
      <c r="I10" s="37"/>
      <c r="J10" s="36" t="s">
        <v>13</v>
      </c>
      <c r="K10" s="37"/>
    </row>
    <row r="11" spans="1:11" ht="36.75" customHeight="1" x14ac:dyDescent="0.2">
      <c r="A11" s="31"/>
      <c r="B11" s="34"/>
      <c r="C11" s="34"/>
      <c r="D11" s="34"/>
      <c r="E11" s="4" t="s">
        <v>10</v>
      </c>
      <c r="F11" s="4" t="s">
        <v>11</v>
      </c>
      <c r="G11" s="4" t="s">
        <v>12</v>
      </c>
      <c r="H11" s="38" t="s">
        <v>14</v>
      </c>
      <c r="I11" s="39"/>
      <c r="J11" s="38" t="s">
        <v>92</v>
      </c>
      <c r="K11" s="39"/>
    </row>
    <row r="12" spans="1:11" ht="15.75" x14ac:dyDescent="0.2">
      <c r="A12" s="32"/>
      <c r="B12" s="35"/>
      <c r="C12" s="35"/>
      <c r="D12" s="35"/>
      <c r="E12" s="5"/>
      <c r="F12" s="5"/>
      <c r="G12" s="5"/>
      <c r="H12" s="6" t="s">
        <v>9</v>
      </c>
      <c r="I12" s="6" t="s">
        <v>15</v>
      </c>
      <c r="J12" s="6" t="s">
        <v>9</v>
      </c>
      <c r="K12" s="6" t="s">
        <v>15</v>
      </c>
    </row>
    <row r="13" spans="1:11" ht="15.75" x14ac:dyDescent="0.2">
      <c r="A13" s="7">
        <v>1</v>
      </c>
      <c r="B13" s="8">
        <v>20020003</v>
      </c>
      <c r="C13" s="8" t="s">
        <v>98</v>
      </c>
      <c r="D13" s="9">
        <v>37600</v>
      </c>
      <c r="E13" s="7">
        <v>90</v>
      </c>
      <c r="F13" s="7">
        <v>90</v>
      </c>
      <c r="G13" s="7">
        <v>90</v>
      </c>
      <c r="H13" s="7">
        <v>90</v>
      </c>
      <c r="I13" s="19" t="str">
        <f t="shared" ref="I13:K19" si="0">IF(H13&gt;=90,"Xuất sắc",IF(H13&gt;=80,"Tốt", IF(H13&gt;=65,"Khá",IF(H13&gt;=50,"Trung bình", IF(H13&gt;=35, "Yếu", "Kém")))))</f>
        <v>Xuất sắc</v>
      </c>
      <c r="J13" s="7">
        <v>90</v>
      </c>
      <c r="K13" s="19" t="str">
        <f t="shared" si="0"/>
        <v>Xuất sắc</v>
      </c>
    </row>
    <row r="14" spans="1:11" ht="15.75" x14ac:dyDescent="0.2">
      <c r="A14" s="7">
        <v>2</v>
      </c>
      <c r="B14" s="8">
        <v>20020339</v>
      </c>
      <c r="C14" s="8" t="s">
        <v>99</v>
      </c>
      <c r="D14" s="9">
        <v>37183</v>
      </c>
      <c r="E14" s="7">
        <v>90</v>
      </c>
      <c r="F14" s="7">
        <v>90</v>
      </c>
      <c r="G14" s="7">
        <v>90</v>
      </c>
      <c r="H14" s="7">
        <v>90</v>
      </c>
      <c r="I14" s="19" t="str">
        <f t="shared" si="0"/>
        <v>Xuất sắc</v>
      </c>
      <c r="J14" s="7">
        <v>90</v>
      </c>
      <c r="K14" s="19" t="str">
        <f t="shared" si="0"/>
        <v>Xuất sắc</v>
      </c>
    </row>
    <row r="15" spans="1:11" ht="15.75" x14ac:dyDescent="0.2">
      <c r="A15" s="7">
        <v>3</v>
      </c>
      <c r="B15" s="8">
        <v>20020358</v>
      </c>
      <c r="C15" s="8" t="s">
        <v>100</v>
      </c>
      <c r="D15" s="9">
        <v>37454</v>
      </c>
      <c r="E15" s="7">
        <v>90</v>
      </c>
      <c r="F15" s="7">
        <v>90</v>
      </c>
      <c r="G15" s="7">
        <v>90</v>
      </c>
      <c r="H15" s="7">
        <v>90</v>
      </c>
      <c r="I15" s="19" t="str">
        <f t="shared" si="0"/>
        <v>Xuất sắc</v>
      </c>
      <c r="J15" s="7">
        <v>90</v>
      </c>
      <c r="K15" s="19" t="str">
        <f t="shared" si="0"/>
        <v>Xuất sắc</v>
      </c>
    </row>
    <row r="16" spans="1:11" ht="15.75" x14ac:dyDescent="0.2">
      <c r="A16" s="7">
        <v>4</v>
      </c>
      <c r="B16" s="8">
        <v>20020412</v>
      </c>
      <c r="C16" s="8" t="s">
        <v>101</v>
      </c>
      <c r="D16" s="9">
        <v>37516</v>
      </c>
      <c r="E16" s="7">
        <v>90</v>
      </c>
      <c r="F16" s="7">
        <v>90</v>
      </c>
      <c r="G16" s="7">
        <v>90</v>
      </c>
      <c r="H16" s="7">
        <v>90</v>
      </c>
      <c r="I16" s="19" t="str">
        <f t="shared" si="0"/>
        <v>Xuất sắc</v>
      </c>
      <c r="J16" s="7">
        <v>90</v>
      </c>
      <c r="K16" s="19" t="str">
        <f t="shared" si="0"/>
        <v>Xuất sắc</v>
      </c>
    </row>
    <row r="17" spans="1:11" ht="15.75" x14ac:dyDescent="0.2">
      <c r="A17" s="7">
        <v>5</v>
      </c>
      <c r="B17" s="8">
        <v>20020472</v>
      </c>
      <c r="C17" s="8" t="s">
        <v>102</v>
      </c>
      <c r="D17" s="9">
        <v>37292</v>
      </c>
      <c r="E17" s="7">
        <v>90</v>
      </c>
      <c r="F17" s="7">
        <v>90</v>
      </c>
      <c r="G17" s="7">
        <v>90</v>
      </c>
      <c r="H17" s="7">
        <v>90</v>
      </c>
      <c r="I17" s="19" t="str">
        <f t="shared" si="0"/>
        <v>Xuất sắc</v>
      </c>
      <c r="J17" s="7">
        <v>90</v>
      </c>
      <c r="K17" s="19" t="str">
        <f t="shared" si="0"/>
        <v>Xuất sắc</v>
      </c>
    </row>
    <row r="18" spans="1:11" ht="15.75" x14ac:dyDescent="0.2">
      <c r="A18" s="7">
        <v>6</v>
      </c>
      <c r="B18" s="8">
        <v>20020492</v>
      </c>
      <c r="C18" s="8" t="s">
        <v>103</v>
      </c>
      <c r="D18" s="9">
        <v>37381</v>
      </c>
      <c r="E18" s="7">
        <v>75</v>
      </c>
      <c r="F18" s="7">
        <v>85</v>
      </c>
      <c r="G18" s="7">
        <v>85</v>
      </c>
      <c r="H18" s="7">
        <v>85</v>
      </c>
      <c r="I18" s="19" t="str">
        <f t="shared" si="0"/>
        <v>Tốt</v>
      </c>
      <c r="J18" s="7">
        <v>85</v>
      </c>
      <c r="K18" s="19" t="str">
        <f t="shared" si="0"/>
        <v>Tốt</v>
      </c>
    </row>
    <row r="19" spans="1:11" ht="15.75" x14ac:dyDescent="0.2">
      <c r="A19" s="7">
        <v>7</v>
      </c>
      <c r="B19" s="8">
        <v>20020502</v>
      </c>
      <c r="C19" s="8" t="s">
        <v>104</v>
      </c>
      <c r="D19" s="9">
        <v>37536</v>
      </c>
      <c r="E19" s="7">
        <v>90</v>
      </c>
      <c r="F19" s="7">
        <v>90</v>
      </c>
      <c r="G19" s="7">
        <v>90</v>
      </c>
      <c r="H19" s="7">
        <v>90</v>
      </c>
      <c r="I19" s="19" t="str">
        <f t="shared" si="0"/>
        <v>Xuất sắc</v>
      </c>
      <c r="J19" s="7">
        <v>90</v>
      </c>
      <c r="K19" s="19" t="str">
        <f t="shared" si="0"/>
        <v>Xuất sắc</v>
      </c>
    </row>
    <row r="21" spans="1:11" ht="16.5" x14ac:dyDescent="0.2">
      <c r="A21" s="40" t="s">
        <v>105</v>
      </c>
      <c r="B21" s="40"/>
      <c r="C21" s="40"/>
      <c r="D21" s="40"/>
      <c r="E21" s="40"/>
      <c r="F21" s="40"/>
      <c r="G21" s="40"/>
      <c r="H21" s="40"/>
    </row>
  </sheetData>
  <mergeCells count="16">
    <mergeCell ref="A2:C2"/>
    <mergeCell ref="E2:K2"/>
    <mergeCell ref="A3:C3"/>
    <mergeCell ref="E3:K3"/>
    <mergeCell ref="A21:H21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7:K7"/>
    <mergeCell ref="A8:K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E12A3-C836-4ABB-8F42-06F3AC54DEB4}">
  <dimension ref="A1:K19"/>
  <sheetViews>
    <sheetView topLeftCell="A4" workbookViewId="0">
      <selection activeCell="I17" sqref="I17"/>
    </sheetView>
  </sheetViews>
  <sheetFormatPr defaultColWidth="18.625" defaultRowHeight="14.25" x14ac:dyDescent="0.2"/>
  <cols>
    <col min="1" max="1" width="4.75" bestFit="1" customWidth="1"/>
    <col min="2" max="2" width="8.875" bestFit="1" customWidth="1"/>
    <col min="3" max="3" width="20.5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9.875" customWidth="1"/>
  </cols>
  <sheetData>
    <row r="1" spans="1:11" ht="16.5" x14ac:dyDescent="0.2">
      <c r="A1" s="27" t="s">
        <v>0</v>
      </c>
      <c r="B1" s="27"/>
      <c r="C1" s="27"/>
      <c r="E1" s="29" t="s">
        <v>2</v>
      </c>
      <c r="F1" s="29"/>
      <c r="G1" s="29"/>
      <c r="H1" s="29"/>
      <c r="I1" s="29"/>
      <c r="J1" s="29"/>
      <c r="K1" s="29"/>
    </row>
    <row r="2" spans="1:11" ht="16.5" x14ac:dyDescent="0.2">
      <c r="A2" s="28" t="s">
        <v>1</v>
      </c>
      <c r="B2" s="28"/>
      <c r="C2" s="28"/>
      <c r="E2" s="29" t="s">
        <v>3</v>
      </c>
      <c r="F2" s="29"/>
      <c r="G2" s="29"/>
      <c r="H2" s="29"/>
      <c r="I2" s="29"/>
      <c r="J2" s="29"/>
      <c r="K2" s="29"/>
    </row>
    <row r="3" spans="1:11" ht="16.5" x14ac:dyDescent="0.2">
      <c r="A3" s="1"/>
    </row>
    <row r="5" spans="1:11" ht="19.5" x14ac:dyDescent="0.2">
      <c r="A5" s="41" t="s">
        <v>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19.5" x14ac:dyDescent="0.2">
      <c r="A6" s="41" t="s">
        <v>95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9.5" x14ac:dyDescent="0.2">
      <c r="A7" s="41" t="s">
        <v>76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10" spans="1:11" ht="15.75" x14ac:dyDescent="0.2">
      <c r="A10" s="30" t="s">
        <v>5</v>
      </c>
      <c r="B10" s="33" t="s">
        <v>6</v>
      </c>
      <c r="C10" s="33" t="s">
        <v>7</v>
      </c>
      <c r="D10" s="33" t="s">
        <v>8</v>
      </c>
      <c r="E10" s="3" t="s">
        <v>9</v>
      </c>
      <c r="F10" s="3" t="s">
        <v>9</v>
      </c>
      <c r="G10" s="3" t="s">
        <v>9</v>
      </c>
      <c r="H10" s="36" t="s">
        <v>13</v>
      </c>
      <c r="I10" s="37"/>
      <c r="J10" s="36" t="s">
        <v>13</v>
      </c>
      <c r="K10" s="37"/>
    </row>
    <row r="11" spans="1:11" ht="30.75" customHeight="1" x14ac:dyDescent="0.2">
      <c r="A11" s="31"/>
      <c r="B11" s="34"/>
      <c r="C11" s="34"/>
      <c r="D11" s="34"/>
      <c r="E11" s="4" t="s">
        <v>10</v>
      </c>
      <c r="F11" s="4" t="s">
        <v>11</v>
      </c>
      <c r="G11" s="4" t="s">
        <v>12</v>
      </c>
      <c r="H11" s="38" t="s">
        <v>14</v>
      </c>
      <c r="I11" s="39"/>
      <c r="J11" s="38" t="s">
        <v>92</v>
      </c>
      <c r="K11" s="39"/>
    </row>
    <row r="12" spans="1:11" ht="15.75" x14ac:dyDescent="0.2">
      <c r="A12" s="32"/>
      <c r="B12" s="35"/>
      <c r="C12" s="35"/>
      <c r="D12" s="35"/>
      <c r="E12" s="5"/>
      <c r="F12" s="5"/>
      <c r="G12" s="5"/>
      <c r="H12" s="6" t="s">
        <v>9</v>
      </c>
      <c r="I12" s="6" t="s">
        <v>15</v>
      </c>
      <c r="J12" s="6" t="s">
        <v>9</v>
      </c>
      <c r="K12" s="6" t="s">
        <v>15</v>
      </c>
    </row>
    <row r="13" spans="1:11" ht="15.75" x14ac:dyDescent="0.2">
      <c r="A13" s="7">
        <v>1</v>
      </c>
      <c r="B13" s="8">
        <v>20020187</v>
      </c>
      <c r="C13" s="8" t="s">
        <v>106</v>
      </c>
      <c r="D13" s="9">
        <v>37554</v>
      </c>
      <c r="E13" s="7">
        <v>90</v>
      </c>
      <c r="F13" s="7">
        <v>90</v>
      </c>
      <c r="G13" s="7">
        <v>90</v>
      </c>
      <c r="H13" s="7">
        <v>90</v>
      </c>
      <c r="I13" s="19" t="str">
        <f t="shared" ref="I13:K17" si="0">IF(H13&gt;=90,"Xuất sắc",IF(H13&gt;=80,"Tốt", IF(H13&gt;=65,"Khá",IF(H13&gt;=50,"Trung bình", IF(H13&gt;=35, "Yếu", "Kém")))))</f>
        <v>Xuất sắc</v>
      </c>
      <c r="J13" s="7">
        <v>90</v>
      </c>
      <c r="K13" s="19" t="str">
        <f t="shared" si="0"/>
        <v>Xuất sắc</v>
      </c>
    </row>
    <row r="14" spans="1:11" ht="15.75" x14ac:dyDescent="0.2">
      <c r="A14" s="7">
        <v>2</v>
      </c>
      <c r="B14" s="8">
        <v>20020212</v>
      </c>
      <c r="C14" s="8" t="s">
        <v>107</v>
      </c>
      <c r="D14" s="9">
        <v>37601</v>
      </c>
      <c r="E14" s="7">
        <v>90</v>
      </c>
      <c r="F14" s="7">
        <v>90</v>
      </c>
      <c r="G14" s="7">
        <v>90</v>
      </c>
      <c r="H14" s="7">
        <v>90</v>
      </c>
      <c r="I14" s="19" t="str">
        <f t="shared" si="0"/>
        <v>Xuất sắc</v>
      </c>
      <c r="J14" s="7">
        <v>90</v>
      </c>
      <c r="K14" s="19" t="str">
        <f t="shared" si="0"/>
        <v>Xuất sắc</v>
      </c>
    </row>
    <row r="15" spans="1:11" ht="15.75" x14ac:dyDescent="0.2">
      <c r="A15" s="7">
        <v>3</v>
      </c>
      <c r="B15" s="8">
        <v>20020456</v>
      </c>
      <c r="C15" s="8" t="s">
        <v>108</v>
      </c>
      <c r="D15" s="9">
        <v>37510</v>
      </c>
      <c r="E15" s="7">
        <v>90</v>
      </c>
      <c r="F15" s="7">
        <v>90</v>
      </c>
      <c r="G15" s="7">
        <v>90</v>
      </c>
      <c r="H15" s="7">
        <v>90</v>
      </c>
      <c r="I15" s="19" t="str">
        <f t="shared" si="0"/>
        <v>Xuất sắc</v>
      </c>
      <c r="J15" s="7">
        <v>90</v>
      </c>
      <c r="K15" s="19" t="str">
        <f t="shared" si="0"/>
        <v>Xuất sắc</v>
      </c>
    </row>
    <row r="16" spans="1:11" ht="15.75" x14ac:dyDescent="0.2">
      <c r="A16" s="7">
        <v>4</v>
      </c>
      <c r="B16" s="8">
        <v>20020476</v>
      </c>
      <c r="C16" s="8" t="s">
        <v>109</v>
      </c>
      <c r="D16" s="9">
        <v>37258</v>
      </c>
      <c r="E16" s="7">
        <v>90</v>
      </c>
      <c r="F16" s="7">
        <v>90</v>
      </c>
      <c r="G16" s="7">
        <v>90</v>
      </c>
      <c r="H16" s="7">
        <v>90</v>
      </c>
      <c r="I16" s="19" t="str">
        <f t="shared" si="0"/>
        <v>Xuất sắc</v>
      </c>
      <c r="J16" s="7">
        <v>90</v>
      </c>
      <c r="K16" s="19" t="str">
        <f t="shared" si="0"/>
        <v>Xuất sắc</v>
      </c>
    </row>
    <row r="17" spans="1:11" ht="15.75" x14ac:dyDescent="0.2">
      <c r="A17" s="7">
        <v>5</v>
      </c>
      <c r="B17" s="8">
        <v>20020482</v>
      </c>
      <c r="C17" s="8" t="s">
        <v>110</v>
      </c>
      <c r="D17" s="9">
        <v>37332</v>
      </c>
      <c r="E17" s="7">
        <v>90</v>
      </c>
      <c r="F17" s="7">
        <v>90</v>
      </c>
      <c r="G17" s="7">
        <v>90</v>
      </c>
      <c r="H17" s="7">
        <v>90</v>
      </c>
      <c r="I17" s="19" t="str">
        <f t="shared" si="0"/>
        <v>Xuất sắc</v>
      </c>
      <c r="J17" s="7">
        <v>90</v>
      </c>
      <c r="K17" s="19" t="str">
        <f t="shared" si="0"/>
        <v>Xuất sắc</v>
      </c>
    </row>
    <row r="19" spans="1:11" ht="16.5" x14ac:dyDescent="0.2">
      <c r="A19" s="42" t="s">
        <v>111</v>
      </c>
      <c r="B19" s="42"/>
      <c r="C19" s="42"/>
    </row>
  </sheetData>
  <mergeCells count="16">
    <mergeCell ref="A19:C19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24004-643B-49F5-B8D1-3F2485641301}">
  <dimension ref="A1:K16"/>
  <sheetViews>
    <sheetView workbookViewId="0">
      <selection activeCell="K14" sqref="K14"/>
    </sheetView>
  </sheetViews>
  <sheetFormatPr defaultColWidth="18.625" defaultRowHeight="14.25" x14ac:dyDescent="0.2"/>
  <cols>
    <col min="1" max="1" width="4.75" bestFit="1" customWidth="1"/>
    <col min="2" max="2" width="8.875" bestFit="1" customWidth="1"/>
    <col min="3" max="3" width="20.5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9.875" customWidth="1"/>
  </cols>
  <sheetData>
    <row r="1" spans="1:11" ht="16.5" x14ac:dyDescent="0.2">
      <c r="A1" s="27" t="s">
        <v>0</v>
      </c>
      <c r="B1" s="27"/>
      <c r="C1" s="27"/>
      <c r="E1" s="29" t="s">
        <v>2</v>
      </c>
      <c r="F1" s="29"/>
      <c r="G1" s="29"/>
      <c r="H1" s="29"/>
      <c r="I1" s="29"/>
      <c r="J1" s="29"/>
      <c r="K1" s="29"/>
    </row>
    <row r="2" spans="1:11" ht="16.5" x14ac:dyDescent="0.2">
      <c r="A2" s="28" t="s">
        <v>1</v>
      </c>
      <c r="B2" s="28"/>
      <c r="C2" s="28"/>
      <c r="E2" s="29" t="s">
        <v>3</v>
      </c>
      <c r="F2" s="29"/>
      <c r="G2" s="29"/>
      <c r="H2" s="29"/>
      <c r="I2" s="29"/>
      <c r="J2" s="29"/>
      <c r="K2" s="29"/>
    </row>
    <row r="3" spans="1:11" ht="16.5" x14ac:dyDescent="0.2">
      <c r="A3" s="1"/>
    </row>
    <row r="5" spans="1:11" ht="19.5" x14ac:dyDescent="0.2">
      <c r="A5" s="41" t="s">
        <v>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19.5" x14ac:dyDescent="0.2">
      <c r="A6" s="41" t="s">
        <v>97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9.5" x14ac:dyDescent="0.2">
      <c r="A7" s="41" t="s">
        <v>76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10" spans="1:11" ht="15.75" x14ac:dyDescent="0.2">
      <c r="A10" s="30" t="s">
        <v>5</v>
      </c>
      <c r="B10" s="33" t="s">
        <v>6</v>
      </c>
      <c r="C10" s="33" t="s">
        <v>7</v>
      </c>
      <c r="D10" s="33" t="s">
        <v>8</v>
      </c>
      <c r="E10" s="3" t="s">
        <v>9</v>
      </c>
      <c r="F10" s="3" t="s">
        <v>9</v>
      </c>
      <c r="G10" s="3" t="s">
        <v>9</v>
      </c>
      <c r="H10" s="36" t="s">
        <v>13</v>
      </c>
      <c r="I10" s="37"/>
      <c r="J10" s="36" t="s">
        <v>13</v>
      </c>
      <c r="K10" s="37"/>
    </row>
    <row r="11" spans="1:11" ht="30.75" customHeight="1" x14ac:dyDescent="0.2">
      <c r="A11" s="31"/>
      <c r="B11" s="34"/>
      <c r="C11" s="34"/>
      <c r="D11" s="34"/>
      <c r="E11" s="4" t="s">
        <v>10</v>
      </c>
      <c r="F11" s="4" t="s">
        <v>11</v>
      </c>
      <c r="G11" s="4" t="s">
        <v>12</v>
      </c>
      <c r="H11" s="38" t="s">
        <v>14</v>
      </c>
      <c r="I11" s="39"/>
      <c r="J11" s="38" t="s">
        <v>92</v>
      </c>
      <c r="K11" s="39"/>
    </row>
    <row r="12" spans="1:11" ht="15.75" x14ac:dyDescent="0.2">
      <c r="A12" s="32"/>
      <c r="B12" s="35"/>
      <c r="C12" s="35"/>
      <c r="D12" s="35"/>
      <c r="E12" s="5"/>
      <c r="F12" s="5"/>
      <c r="G12" s="5"/>
      <c r="H12" s="6" t="s">
        <v>9</v>
      </c>
      <c r="I12" s="6" t="s">
        <v>15</v>
      </c>
      <c r="J12" s="6" t="s">
        <v>9</v>
      </c>
      <c r="K12" s="6" t="s">
        <v>15</v>
      </c>
    </row>
    <row r="13" spans="1:11" s="21" customFormat="1" ht="15.75" x14ac:dyDescent="0.2">
      <c r="A13" s="22">
        <v>1</v>
      </c>
      <c r="B13" s="22">
        <v>20020423</v>
      </c>
      <c r="C13" s="22" t="s">
        <v>112</v>
      </c>
      <c r="D13" s="22">
        <v>37297</v>
      </c>
      <c r="E13" s="22">
        <v>90</v>
      </c>
      <c r="F13" s="22">
        <v>90</v>
      </c>
      <c r="G13" s="22">
        <v>70</v>
      </c>
      <c r="H13" s="22">
        <v>90</v>
      </c>
      <c r="I13" s="19" t="str">
        <f t="shared" ref="I13:I14" si="0">IF(H13&gt;=90,"Xuất sắc",IF(H13&gt;=80,"Tốt", IF(H13&gt;=65,"Khá",IF(H13&gt;=50,"Trung bình", IF(H13&gt;=35, "Yếu", "Kém")))))</f>
        <v>Xuất sắc</v>
      </c>
      <c r="J13" s="22">
        <v>90</v>
      </c>
      <c r="K13" s="19" t="str">
        <f t="shared" ref="K13:K14" si="1">IF(J13&gt;=90,"Xuất sắc",IF(J13&gt;=80,"Tốt", IF(J13&gt;=65,"Khá",IF(J13&gt;=50,"Trung bình", IF(J13&gt;=35, "Yếu", "Kém")))))</f>
        <v>Xuất sắc</v>
      </c>
    </row>
    <row r="14" spans="1:11" ht="15.75" x14ac:dyDescent="0.2">
      <c r="A14" s="23">
        <v>2</v>
      </c>
      <c r="B14" s="23">
        <v>20020441</v>
      </c>
      <c r="C14" s="23" t="s">
        <v>113</v>
      </c>
      <c r="D14" s="23">
        <v>37284</v>
      </c>
      <c r="E14" s="23">
        <v>90</v>
      </c>
      <c r="F14" s="23">
        <v>90</v>
      </c>
      <c r="G14" s="23">
        <v>70</v>
      </c>
      <c r="H14" s="23">
        <v>90</v>
      </c>
      <c r="I14" s="19" t="str">
        <f t="shared" si="0"/>
        <v>Xuất sắc</v>
      </c>
      <c r="J14" s="23">
        <v>90</v>
      </c>
      <c r="K14" s="19" t="str">
        <f t="shared" si="1"/>
        <v>Xuất sắc</v>
      </c>
    </row>
    <row r="16" spans="1:11" ht="16.5" x14ac:dyDescent="0.2">
      <c r="A16" s="42" t="s">
        <v>114</v>
      </c>
      <c r="B16" s="42"/>
      <c r="C16" s="42"/>
    </row>
  </sheetData>
  <mergeCells count="16">
    <mergeCell ref="A16:C16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87352-E9C3-455E-B06A-1679146D7579}">
  <dimension ref="A2:L19"/>
  <sheetViews>
    <sheetView topLeftCell="A5" workbookViewId="0">
      <selection activeCell="L21" sqref="L21"/>
    </sheetView>
  </sheetViews>
  <sheetFormatPr defaultColWidth="21.75" defaultRowHeight="14.25" x14ac:dyDescent="0.2"/>
  <cols>
    <col min="1" max="1" width="4.75" bestFit="1" customWidth="1"/>
    <col min="2" max="2" width="9.75" customWidth="1"/>
    <col min="3" max="3" width="19.5" bestFit="1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2.25" customWidth="1"/>
  </cols>
  <sheetData>
    <row r="2" spans="1:12" ht="16.5" x14ac:dyDescent="0.2">
      <c r="A2" s="27" t="s">
        <v>0</v>
      </c>
      <c r="B2" s="27"/>
      <c r="C2" s="27"/>
      <c r="E2" s="29" t="s">
        <v>2</v>
      </c>
      <c r="F2" s="29"/>
      <c r="G2" s="29"/>
      <c r="H2" s="29"/>
      <c r="I2" s="29"/>
      <c r="J2" s="29"/>
      <c r="K2" s="29"/>
    </row>
    <row r="3" spans="1:12" ht="16.5" x14ac:dyDescent="0.2">
      <c r="A3" s="28" t="s">
        <v>1</v>
      </c>
      <c r="B3" s="28"/>
      <c r="C3" s="28"/>
      <c r="E3" s="29" t="s">
        <v>3</v>
      </c>
      <c r="F3" s="29"/>
      <c r="G3" s="29"/>
      <c r="H3" s="29"/>
      <c r="I3" s="29"/>
      <c r="J3" s="29"/>
      <c r="K3" s="29"/>
    </row>
    <row r="4" spans="1:12" ht="16.5" x14ac:dyDescent="0.2">
      <c r="A4" s="1"/>
    </row>
    <row r="6" spans="1:12" ht="19.5" x14ac:dyDescent="0.2">
      <c r="A6" s="41" t="s">
        <v>4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2" ht="19.5" x14ac:dyDescent="0.2">
      <c r="A7" s="41" t="s">
        <v>96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8" spans="1:12" ht="19.5" x14ac:dyDescent="0.2">
      <c r="A8" s="41" t="s">
        <v>76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11" spans="1:12" ht="15.75" x14ac:dyDescent="0.2">
      <c r="A11" s="30" t="s">
        <v>5</v>
      </c>
      <c r="B11" s="33" t="s">
        <v>6</v>
      </c>
      <c r="C11" s="33" t="s">
        <v>7</v>
      </c>
      <c r="D11" s="33" t="s">
        <v>8</v>
      </c>
      <c r="E11" s="3" t="s">
        <v>9</v>
      </c>
      <c r="F11" s="3" t="s">
        <v>9</v>
      </c>
      <c r="G11" s="3" t="s">
        <v>9</v>
      </c>
      <c r="H11" s="36" t="s">
        <v>13</v>
      </c>
      <c r="I11" s="37"/>
      <c r="J11" s="36" t="s">
        <v>13</v>
      </c>
      <c r="K11" s="44"/>
      <c r="L11" s="43" t="s">
        <v>126</v>
      </c>
    </row>
    <row r="12" spans="1:12" ht="39.75" customHeight="1" x14ac:dyDescent="0.2">
      <c r="A12" s="31"/>
      <c r="B12" s="34"/>
      <c r="C12" s="34"/>
      <c r="D12" s="34"/>
      <c r="E12" s="4" t="s">
        <v>10</v>
      </c>
      <c r="F12" s="4" t="s">
        <v>11</v>
      </c>
      <c r="G12" s="4" t="s">
        <v>12</v>
      </c>
      <c r="H12" s="38" t="s">
        <v>14</v>
      </c>
      <c r="I12" s="39"/>
      <c r="J12" s="38" t="s">
        <v>92</v>
      </c>
      <c r="K12" s="45"/>
      <c r="L12" s="43"/>
    </row>
    <row r="13" spans="1:12" ht="15.75" x14ac:dyDescent="0.2">
      <c r="A13" s="32"/>
      <c r="B13" s="35"/>
      <c r="C13" s="35"/>
      <c r="D13" s="35"/>
      <c r="E13" s="5"/>
      <c r="F13" s="5"/>
      <c r="G13" s="5"/>
      <c r="H13" s="6" t="s">
        <v>9</v>
      </c>
      <c r="I13" s="6" t="s">
        <v>15</v>
      </c>
      <c r="J13" s="6" t="s">
        <v>9</v>
      </c>
      <c r="K13" s="20" t="s">
        <v>15</v>
      </c>
      <c r="L13" s="26"/>
    </row>
    <row r="14" spans="1:12" ht="15.75" x14ac:dyDescent="0.2">
      <c r="A14" s="7">
        <v>1</v>
      </c>
      <c r="B14" s="7">
        <v>20020040</v>
      </c>
      <c r="C14" s="8" t="s">
        <v>115</v>
      </c>
      <c r="D14" s="7" t="s">
        <v>119</v>
      </c>
      <c r="E14" s="7">
        <v>87</v>
      </c>
      <c r="F14" s="7">
        <v>90</v>
      </c>
      <c r="G14" s="7">
        <v>90</v>
      </c>
      <c r="H14" s="7">
        <v>90</v>
      </c>
      <c r="I14" s="19" t="str">
        <f t="shared" ref="I14:K17" si="0">IF(H14&gt;=90,"Xuất sắc",IF(H14&gt;=80,"Tốt", IF(H14&gt;=65,"Khá",IF(H14&gt;=50,"Trung bình", IF(H14&gt;=35, "Yếu", "Kém")))))</f>
        <v>Xuất sắc</v>
      </c>
      <c r="J14" s="7">
        <v>90</v>
      </c>
      <c r="K14" s="25" t="str">
        <f t="shared" si="0"/>
        <v>Xuất sắc</v>
      </c>
      <c r="L14" s="26"/>
    </row>
    <row r="15" spans="1:12" ht="15.75" x14ac:dyDescent="0.2">
      <c r="A15" s="7">
        <v>2</v>
      </c>
      <c r="B15" s="7">
        <v>20020070</v>
      </c>
      <c r="C15" s="8" t="s">
        <v>116</v>
      </c>
      <c r="D15" s="7" t="s">
        <v>120</v>
      </c>
      <c r="E15" s="7">
        <v>90</v>
      </c>
      <c r="F15" s="7">
        <v>90</v>
      </c>
      <c r="G15" s="7">
        <v>90</v>
      </c>
      <c r="H15" s="7">
        <v>90</v>
      </c>
      <c r="I15" s="19" t="str">
        <f t="shared" si="0"/>
        <v>Xuất sắc</v>
      </c>
      <c r="J15" s="7">
        <v>90</v>
      </c>
      <c r="K15" s="25" t="str">
        <f t="shared" si="0"/>
        <v>Xuất sắc</v>
      </c>
      <c r="L15" s="26"/>
    </row>
    <row r="16" spans="1:12" ht="15.75" x14ac:dyDescent="0.2">
      <c r="A16" s="7">
        <v>3</v>
      </c>
      <c r="B16" s="7">
        <v>20020114</v>
      </c>
      <c r="C16" s="8" t="s">
        <v>117</v>
      </c>
      <c r="D16" s="7" t="s">
        <v>121</v>
      </c>
      <c r="E16" s="7">
        <v>90</v>
      </c>
      <c r="F16" s="7">
        <v>90</v>
      </c>
      <c r="G16" s="7">
        <v>90</v>
      </c>
      <c r="H16" s="7">
        <v>90</v>
      </c>
      <c r="I16" s="19" t="str">
        <f t="shared" si="0"/>
        <v>Xuất sắc</v>
      </c>
      <c r="J16" s="7">
        <v>90</v>
      </c>
      <c r="K16" s="25" t="str">
        <f t="shared" si="0"/>
        <v>Xuất sắc</v>
      </c>
      <c r="L16" s="26"/>
    </row>
    <row r="17" spans="1:12" ht="15.75" x14ac:dyDescent="0.2">
      <c r="A17" s="7">
        <v>4</v>
      </c>
      <c r="B17" s="7">
        <v>20020257</v>
      </c>
      <c r="C17" s="8" t="s">
        <v>118</v>
      </c>
      <c r="D17" s="7" t="s">
        <v>122</v>
      </c>
      <c r="E17" s="7">
        <v>85</v>
      </c>
      <c r="F17" s="7">
        <v>85</v>
      </c>
      <c r="G17" s="7">
        <v>85</v>
      </c>
      <c r="H17" s="7">
        <v>85</v>
      </c>
      <c r="I17" s="19" t="str">
        <f t="shared" si="0"/>
        <v>Tốt</v>
      </c>
      <c r="J17" s="7">
        <v>90</v>
      </c>
      <c r="K17" s="25" t="str">
        <f t="shared" si="0"/>
        <v>Xuất sắc</v>
      </c>
      <c r="L17" s="26" t="s">
        <v>127</v>
      </c>
    </row>
    <row r="19" spans="1:12" ht="16.5" x14ac:dyDescent="0.2">
      <c r="A19" s="42" t="s">
        <v>75</v>
      </c>
      <c r="B19" s="42"/>
      <c r="C19" s="42"/>
    </row>
  </sheetData>
  <mergeCells count="17">
    <mergeCell ref="A19:C19"/>
    <mergeCell ref="A8:K8"/>
    <mergeCell ref="A11:A13"/>
    <mergeCell ref="B11:B13"/>
    <mergeCell ref="C11:C13"/>
    <mergeCell ref="D11:D13"/>
    <mergeCell ref="H11:I11"/>
    <mergeCell ref="H12:I12"/>
    <mergeCell ref="J11:K11"/>
    <mergeCell ref="J12:K12"/>
    <mergeCell ref="L11:L12"/>
    <mergeCell ref="A7:K7"/>
    <mergeCell ref="A2:C2"/>
    <mergeCell ref="E2:K2"/>
    <mergeCell ref="A3:C3"/>
    <mergeCell ref="E3:K3"/>
    <mergeCell ref="A6:K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64693-E89D-4587-A0C7-A12127B1FABD}">
  <dimension ref="A1:K15"/>
  <sheetViews>
    <sheetView workbookViewId="0">
      <selection activeCell="J25" sqref="J25"/>
    </sheetView>
  </sheetViews>
  <sheetFormatPr defaultColWidth="18.625" defaultRowHeight="14.25" x14ac:dyDescent="0.2"/>
  <cols>
    <col min="1" max="1" width="4.75" bestFit="1" customWidth="1"/>
    <col min="2" max="2" width="8.875" bestFit="1" customWidth="1"/>
    <col min="3" max="3" width="20.5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9.875" customWidth="1"/>
  </cols>
  <sheetData>
    <row r="1" spans="1:11" ht="16.5" x14ac:dyDescent="0.2">
      <c r="A1" s="27" t="s">
        <v>0</v>
      </c>
      <c r="B1" s="27"/>
      <c r="C1" s="27"/>
      <c r="E1" s="29" t="s">
        <v>2</v>
      </c>
      <c r="F1" s="29"/>
      <c r="G1" s="29"/>
      <c r="H1" s="29"/>
      <c r="I1" s="29"/>
      <c r="J1" s="29"/>
      <c r="K1" s="29"/>
    </row>
    <row r="2" spans="1:11" ht="16.5" x14ac:dyDescent="0.2">
      <c r="A2" s="28" t="s">
        <v>1</v>
      </c>
      <c r="B2" s="28"/>
      <c r="C2" s="28"/>
      <c r="E2" s="29" t="s">
        <v>3</v>
      </c>
      <c r="F2" s="29"/>
      <c r="G2" s="29"/>
      <c r="H2" s="29"/>
      <c r="I2" s="29"/>
      <c r="J2" s="29"/>
      <c r="K2" s="29"/>
    </row>
    <row r="3" spans="1:11" ht="16.5" x14ac:dyDescent="0.2">
      <c r="A3" s="1"/>
    </row>
    <row r="5" spans="1:11" ht="19.5" x14ac:dyDescent="0.2">
      <c r="A5" s="41" t="s">
        <v>4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19.5" x14ac:dyDescent="0.2">
      <c r="A6" s="41" t="s">
        <v>97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9.5" x14ac:dyDescent="0.2">
      <c r="A7" s="41" t="s">
        <v>76</v>
      </c>
      <c r="B7" s="41"/>
      <c r="C7" s="41"/>
      <c r="D7" s="41"/>
      <c r="E7" s="41"/>
      <c r="F7" s="41"/>
      <c r="G7" s="41"/>
      <c r="H7" s="41"/>
      <c r="I7" s="41"/>
      <c r="J7" s="41"/>
      <c r="K7" s="41"/>
    </row>
    <row r="10" spans="1:11" ht="15.75" x14ac:dyDescent="0.2">
      <c r="A10" s="30" t="s">
        <v>5</v>
      </c>
      <c r="B10" s="33" t="s">
        <v>6</v>
      </c>
      <c r="C10" s="33" t="s">
        <v>7</v>
      </c>
      <c r="D10" s="33" t="s">
        <v>8</v>
      </c>
      <c r="E10" s="3" t="s">
        <v>9</v>
      </c>
      <c r="F10" s="3" t="s">
        <v>9</v>
      </c>
      <c r="G10" s="3" t="s">
        <v>9</v>
      </c>
      <c r="H10" s="36" t="s">
        <v>13</v>
      </c>
      <c r="I10" s="37"/>
      <c r="J10" s="36" t="s">
        <v>13</v>
      </c>
      <c r="K10" s="37"/>
    </row>
    <row r="11" spans="1:11" ht="30.75" customHeight="1" x14ac:dyDescent="0.2">
      <c r="A11" s="31"/>
      <c r="B11" s="34"/>
      <c r="C11" s="34"/>
      <c r="D11" s="34"/>
      <c r="E11" s="4" t="s">
        <v>10</v>
      </c>
      <c r="F11" s="4" t="s">
        <v>11</v>
      </c>
      <c r="G11" s="4" t="s">
        <v>12</v>
      </c>
      <c r="H11" s="38" t="s">
        <v>14</v>
      </c>
      <c r="I11" s="39"/>
      <c r="J11" s="38" t="s">
        <v>92</v>
      </c>
      <c r="K11" s="39"/>
    </row>
    <row r="12" spans="1:11" ht="15.75" x14ac:dyDescent="0.2">
      <c r="A12" s="32"/>
      <c r="B12" s="35"/>
      <c r="C12" s="35"/>
      <c r="D12" s="35"/>
      <c r="E12" s="5"/>
      <c r="F12" s="5"/>
      <c r="G12" s="5"/>
      <c r="H12" s="6" t="s">
        <v>9</v>
      </c>
      <c r="I12" s="6" t="s">
        <v>15</v>
      </c>
      <c r="J12" s="6" t="s">
        <v>9</v>
      </c>
      <c r="K12" s="6" t="s">
        <v>15</v>
      </c>
    </row>
    <row r="13" spans="1:11" ht="15.75" x14ac:dyDescent="0.2">
      <c r="A13" s="7">
        <v>1</v>
      </c>
      <c r="B13" s="7">
        <v>20020495</v>
      </c>
      <c r="C13" s="7" t="s">
        <v>123</v>
      </c>
      <c r="D13" s="7" t="s">
        <v>124</v>
      </c>
      <c r="E13" s="7">
        <v>90</v>
      </c>
      <c r="F13" s="7">
        <v>90</v>
      </c>
      <c r="G13" s="7">
        <v>90</v>
      </c>
      <c r="H13" s="7">
        <v>90</v>
      </c>
      <c r="I13" s="19" t="str">
        <f t="shared" ref="I13" si="0">IF(H13&gt;=90,"Xuất sắc",IF(H13&gt;=80,"Tốt", IF(H13&gt;=65,"Khá",IF(H13&gt;=50,"Trung bình", IF(H13&gt;=35, "Yếu", "Kém")))))</f>
        <v>Xuất sắc</v>
      </c>
      <c r="J13" s="7">
        <v>90</v>
      </c>
      <c r="K13" s="19" t="str">
        <f t="shared" ref="K13" si="1">IF(J13&gt;=90,"Xuất sắc",IF(J13&gt;=80,"Tốt", IF(J13&gt;=65,"Khá",IF(J13&gt;=50,"Trung bình", IF(J13&gt;=35, "Yếu", "Kém")))))</f>
        <v>Xuất sắc</v>
      </c>
    </row>
    <row r="15" spans="1:11" ht="16.5" x14ac:dyDescent="0.2">
      <c r="A15" s="42" t="s">
        <v>125</v>
      </c>
      <c r="B15" s="42"/>
      <c r="C15" s="42"/>
    </row>
  </sheetData>
  <mergeCells count="16">
    <mergeCell ref="A15:C15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C1"/>
    <mergeCell ref="E1:K1"/>
    <mergeCell ref="A2:C2"/>
    <mergeCell ref="E2:K2"/>
    <mergeCell ref="A5:K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14FA1-6199-4381-87F4-A637C5674BDA}">
  <dimension ref="A1:P16"/>
  <sheetViews>
    <sheetView workbookViewId="0">
      <selection activeCell="I24" sqref="I24"/>
    </sheetView>
  </sheetViews>
  <sheetFormatPr defaultColWidth="24.375" defaultRowHeight="14.25" x14ac:dyDescent="0.2"/>
  <cols>
    <col min="1" max="1" width="4.75" bestFit="1" customWidth="1"/>
    <col min="2" max="2" width="23.5" bestFit="1" customWidth="1"/>
    <col min="3" max="3" width="4.875" bestFit="1" customWidth="1"/>
    <col min="4" max="4" width="8.375" bestFit="1" customWidth="1"/>
    <col min="5" max="5" width="7.25" customWidth="1"/>
    <col min="6" max="6" width="8.375" bestFit="1" customWidth="1"/>
    <col min="7" max="7" width="8.625" customWidth="1"/>
    <col min="8" max="8" width="8.375" bestFit="1" customWidth="1"/>
    <col min="9" max="9" width="7.125" customWidth="1"/>
    <col min="10" max="10" width="8.375" bestFit="1" customWidth="1"/>
    <col min="11" max="11" width="6.625" customWidth="1"/>
    <col min="12" max="12" width="8.375" bestFit="1" customWidth="1"/>
    <col min="13" max="13" width="6.875" customWidth="1"/>
    <col min="14" max="14" width="8.375" bestFit="1" customWidth="1"/>
    <col min="15" max="15" width="6.875" customWidth="1"/>
  </cols>
  <sheetData>
    <row r="1" spans="1:16" s="11" customFormat="1" ht="15" x14ac:dyDescent="0.25">
      <c r="A1" s="48" t="s">
        <v>0</v>
      </c>
      <c r="B1" s="48"/>
      <c r="C1" s="48"/>
      <c r="D1" s="48"/>
      <c r="E1" s="48"/>
      <c r="F1" s="48"/>
      <c r="I1" s="49" t="s">
        <v>2</v>
      </c>
      <c r="J1" s="49"/>
      <c r="K1" s="49"/>
      <c r="L1" s="49"/>
      <c r="M1" s="49"/>
      <c r="N1" s="49"/>
      <c r="O1" s="49"/>
    </row>
    <row r="2" spans="1:16" s="11" customFormat="1" ht="15" x14ac:dyDescent="0.25">
      <c r="A2" s="49" t="s">
        <v>1</v>
      </c>
      <c r="B2" s="49"/>
      <c r="C2" s="49"/>
      <c r="D2" s="49"/>
      <c r="E2" s="49"/>
      <c r="F2" s="49"/>
      <c r="I2" s="49" t="s">
        <v>3</v>
      </c>
      <c r="J2" s="49"/>
      <c r="K2" s="49"/>
      <c r="L2" s="49"/>
      <c r="M2" s="49"/>
      <c r="N2" s="49"/>
      <c r="O2" s="49"/>
    </row>
    <row r="3" spans="1:16" s="11" customFormat="1" ht="15" x14ac:dyDescent="0.25"/>
    <row r="4" spans="1:16" s="11" customFormat="1" ht="18.75" x14ac:dyDescent="0.3">
      <c r="B4" s="50" t="s">
        <v>78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7" spans="1:16" ht="15.75" x14ac:dyDescent="0.2">
      <c r="A7" s="30" t="s">
        <v>5</v>
      </c>
      <c r="B7" s="33" t="s">
        <v>79</v>
      </c>
      <c r="C7" s="33" t="s">
        <v>80</v>
      </c>
      <c r="D7" s="46" t="s">
        <v>81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47"/>
    </row>
    <row r="8" spans="1:16" ht="15.75" x14ac:dyDescent="0.2">
      <c r="A8" s="31"/>
      <c r="B8" s="34"/>
      <c r="C8" s="34"/>
      <c r="D8" s="46" t="s">
        <v>24</v>
      </c>
      <c r="E8" s="47"/>
      <c r="F8" s="46" t="s">
        <v>21</v>
      </c>
      <c r="G8" s="47"/>
      <c r="H8" s="46" t="s">
        <v>19</v>
      </c>
      <c r="I8" s="47"/>
      <c r="J8" s="46" t="s">
        <v>43</v>
      </c>
      <c r="K8" s="47"/>
      <c r="L8" s="46" t="s">
        <v>77</v>
      </c>
      <c r="M8" s="47"/>
      <c r="N8" s="46" t="s">
        <v>17</v>
      </c>
      <c r="O8" s="47"/>
    </row>
    <row r="9" spans="1:16" ht="15.75" x14ac:dyDescent="0.2">
      <c r="A9" s="32"/>
      <c r="B9" s="35"/>
      <c r="C9" s="35"/>
      <c r="D9" s="6" t="s">
        <v>82</v>
      </c>
      <c r="E9" s="6" t="s">
        <v>83</v>
      </c>
      <c r="F9" s="6" t="s">
        <v>82</v>
      </c>
      <c r="G9" s="6" t="s">
        <v>83</v>
      </c>
      <c r="H9" s="6" t="s">
        <v>82</v>
      </c>
      <c r="I9" s="6" t="s">
        <v>83</v>
      </c>
      <c r="J9" s="6" t="s">
        <v>82</v>
      </c>
      <c r="K9" s="6" t="s">
        <v>83</v>
      </c>
      <c r="L9" s="6" t="s">
        <v>82</v>
      </c>
      <c r="M9" s="6" t="s">
        <v>83</v>
      </c>
      <c r="N9" s="6" t="s">
        <v>82</v>
      </c>
      <c r="O9" s="6" t="s">
        <v>83</v>
      </c>
    </row>
    <row r="10" spans="1:16" ht="15.75" x14ac:dyDescent="0.2">
      <c r="A10" s="7">
        <v>1</v>
      </c>
      <c r="B10" s="8" t="s">
        <v>84</v>
      </c>
      <c r="C10" s="18">
        <f>K64N!A65</f>
        <v>53</v>
      </c>
      <c r="D10" s="7">
        <f>COUNTIF(K64N!$K$13:$K$65,"xuất sắc")</f>
        <v>20</v>
      </c>
      <c r="E10" s="13">
        <f t="shared" ref="E10:E15" si="0">D10/C10</f>
        <v>0.37735849056603776</v>
      </c>
      <c r="F10" s="7">
        <f>COUNTIF(K64N!$K$13:$K$65,"tốt")</f>
        <v>16</v>
      </c>
      <c r="G10" s="13">
        <f t="shared" ref="G10:G15" si="1">F10/C10</f>
        <v>0.30188679245283018</v>
      </c>
      <c r="H10" s="7">
        <f>COUNTIF(K64N!$K$13:$K$65,"khá")</f>
        <v>9</v>
      </c>
      <c r="I10" s="13">
        <f t="shared" ref="I10:I15" si="2">H10/C10</f>
        <v>0.16981132075471697</v>
      </c>
      <c r="J10" s="7">
        <f>COUNTIF(K64N!$K$13:$K$65,"trung bình")</f>
        <v>0</v>
      </c>
      <c r="K10" s="13">
        <f t="shared" ref="K10:K15" si="3">J10/C10</f>
        <v>0</v>
      </c>
      <c r="L10" s="7">
        <f>COUNTIF(K64N!$K$13:$K$65,"yếu")</f>
        <v>0</v>
      </c>
      <c r="M10" s="13">
        <f t="shared" ref="M10:M15" si="4">L10/C10</f>
        <v>0</v>
      </c>
      <c r="N10" s="7">
        <f>COUNTIF(K64N!$K$13:$K$65,"kém")</f>
        <v>8</v>
      </c>
      <c r="O10" s="13">
        <f t="shared" ref="O10:O15" si="5">N10/C10</f>
        <v>0.15094339622641509</v>
      </c>
    </row>
    <row r="11" spans="1:16" ht="15.75" x14ac:dyDescent="0.2">
      <c r="A11" s="7">
        <v>5</v>
      </c>
      <c r="B11" s="8" t="s">
        <v>85</v>
      </c>
      <c r="C11" s="18">
        <f>K65CB!A19</f>
        <v>7</v>
      </c>
      <c r="D11" s="7">
        <f>COUNTIF(K65CB!$K$13:$K$19,"xuất sắc")</f>
        <v>6</v>
      </c>
      <c r="E11" s="13">
        <f t="shared" si="0"/>
        <v>0.8571428571428571</v>
      </c>
      <c r="F11" s="7">
        <f>COUNTIF(K65CB!$K$13:$K$19,"tốt")</f>
        <v>1</v>
      </c>
      <c r="G11" s="13">
        <f t="shared" si="1"/>
        <v>0.14285714285714285</v>
      </c>
      <c r="H11" s="7">
        <f>COUNTIF(K65CB!$K$13:$K$19,"khá")</f>
        <v>0</v>
      </c>
      <c r="I11" s="13">
        <f t="shared" si="2"/>
        <v>0</v>
      </c>
      <c r="J11" s="7">
        <f>COUNTIF(K65CB!$K$13:$K$19,"trung bình")</f>
        <v>0</v>
      </c>
      <c r="K11" s="13">
        <f t="shared" si="3"/>
        <v>0</v>
      </c>
      <c r="L11" s="7">
        <f>COUNTIF(K65CB!$K$13:$K$19,"yếu")</f>
        <v>0</v>
      </c>
      <c r="M11" s="13">
        <f t="shared" si="4"/>
        <v>0</v>
      </c>
      <c r="N11" s="7">
        <f>COUNTIF(K65CB!$K$13:$K$19,"kém")</f>
        <v>0</v>
      </c>
      <c r="O11" s="13">
        <f t="shared" si="5"/>
        <v>0</v>
      </c>
    </row>
    <row r="12" spans="1:16" ht="15.75" x14ac:dyDescent="0.2">
      <c r="A12" s="7">
        <v>6</v>
      </c>
      <c r="B12" s="8" t="s">
        <v>86</v>
      </c>
      <c r="C12" s="18">
        <f>K65CC!A17</f>
        <v>5</v>
      </c>
      <c r="D12" s="7">
        <f>COUNTIF(K65CC!$K$13:$K$17,"xuất sắc")</f>
        <v>5</v>
      </c>
      <c r="E12" s="13">
        <f t="shared" si="0"/>
        <v>1</v>
      </c>
      <c r="F12" s="7">
        <f>COUNTIF(K65CC!$K$13:$K$17,"tốt")</f>
        <v>0</v>
      </c>
      <c r="G12" s="13">
        <f t="shared" si="1"/>
        <v>0</v>
      </c>
      <c r="H12" s="7">
        <f>COUNTIF(K65CC!$K$13:$K$17,"khá")</f>
        <v>0</v>
      </c>
      <c r="I12" s="13">
        <f t="shared" si="2"/>
        <v>0</v>
      </c>
      <c r="J12" s="7">
        <f>COUNTIF(K65CC!$K$13:$K$17,"trung bình")</f>
        <v>0</v>
      </c>
      <c r="K12" s="13">
        <f t="shared" si="3"/>
        <v>0</v>
      </c>
      <c r="L12" s="7">
        <f>COUNTIF(K65CC!$K$13:$K$17,"yếu")</f>
        <v>0</v>
      </c>
      <c r="M12" s="13">
        <f t="shared" si="4"/>
        <v>0</v>
      </c>
      <c r="N12" s="7">
        <f>COUNTIF(K65CC!$K$13:$K$17,"kém")</f>
        <v>0</v>
      </c>
      <c r="O12" s="13">
        <f t="shared" si="5"/>
        <v>0</v>
      </c>
    </row>
    <row r="13" spans="1:16" ht="15.75" x14ac:dyDescent="0.2">
      <c r="A13" s="7">
        <v>7</v>
      </c>
      <c r="B13" s="8" t="s">
        <v>87</v>
      </c>
      <c r="C13" s="18">
        <f>'K65C-CLC'!A17</f>
        <v>4</v>
      </c>
      <c r="D13" s="7">
        <f>COUNTIF('K65C-CLC'!$K$14:$K$17,"xuất sắc")</f>
        <v>4</v>
      </c>
      <c r="E13" s="13">
        <f t="shared" si="0"/>
        <v>1</v>
      </c>
      <c r="F13" s="7">
        <f>COUNTIF('K65C-CLC'!$K$14:$K$17,"tốt")</f>
        <v>0</v>
      </c>
      <c r="G13" s="13">
        <f t="shared" si="1"/>
        <v>0</v>
      </c>
      <c r="H13" s="7">
        <f>COUNTIF('K65C-CLC'!$K$14:$K$17,"khá")</f>
        <v>0</v>
      </c>
      <c r="I13" s="13">
        <f t="shared" si="2"/>
        <v>0</v>
      </c>
      <c r="J13" s="7">
        <f>COUNTIF('K65C-CLC'!$K$14:$K$17,"trung bình")</f>
        <v>0</v>
      </c>
      <c r="K13" s="13">
        <f t="shared" si="3"/>
        <v>0</v>
      </c>
      <c r="L13" s="7">
        <f>COUNTIF('K65C-CLC'!$K$14:$K$17,"yếu")</f>
        <v>0</v>
      </c>
      <c r="M13" s="13">
        <f t="shared" si="4"/>
        <v>0</v>
      </c>
      <c r="N13" s="7">
        <f>COUNTIF('K65C-CLC'!$K$14:$K$17,"kém")</f>
        <v>0</v>
      </c>
      <c r="O13" s="13">
        <f t="shared" si="5"/>
        <v>0</v>
      </c>
    </row>
    <row r="14" spans="1:16" ht="15.75" x14ac:dyDescent="0.2">
      <c r="A14" s="7">
        <v>8</v>
      </c>
      <c r="B14" s="8" t="s">
        <v>88</v>
      </c>
      <c r="C14" s="18">
        <f>K65CD!A14</f>
        <v>2</v>
      </c>
      <c r="D14" s="7">
        <f>COUNTIF(K65CD!$K$13:$K$14,"xuất sắc")</f>
        <v>2</v>
      </c>
      <c r="E14" s="13">
        <f t="shared" si="0"/>
        <v>1</v>
      </c>
      <c r="F14" s="7">
        <f>COUNTIF(K65CD!$K$13:$K$14,"tốt")</f>
        <v>0</v>
      </c>
      <c r="G14" s="13">
        <f t="shared" si="1"/>
        <v>0</v>
      </c>
      <c r="H14" s="7">
        <f>COUNTIF(K65CD!$K$13:$K$14,"khá")</f>
        <v>0</v>
      </c>
      <c r="I14" s="13">
        <f t="shared" si="2"/>
        <v>0</v>
      </c>
      <c r="J14" s="7">
        <f>COUNTIF(K65CD!$K$13:$K$14,"trung bình")</f>
        <v>0</v>
      </c>
      <c r="K14" s="13">
        <f t="shared" si="3"/>
        <v>0</v>
      </c>
      <c r="L14" s="7">
        <f>COUNTIF(K65CD!$K$13:$K$14,"yếu")</f>
        <v>0</v>
      </c>
      <c r="M14" s="13">
        <f t="shared" si="4"/>
        <v>0</v>
      </c>
      <c r="N14" s="7">
        <f>COUNTIF(K65CD!$K$13:$K$14,"kém")</f>
        <v>0</v>
      </c>
      <c r="O14" s="13">
        <f t="shared" si="5"/>
        <v>0</v>
      </c>
    </row>
    <row r="15" spans="1:16" ht="15.75" x14ac:dyDescent="0.2">
      <c r="A15" s="7">
        <v>9</v>
      </c>
      <c r="B15" s="8" t="s">
        <v>89</v>
      </c>
      <c r="C15" s="18">
        <f>K65J!A13</f>
        <v>1</v>
      </c>
      <c r="D15" s="7">
        <f>COUNTIF(K65J!$K$13,"xuất sắc")</f>
        <v>1</v>
      </c>
      <c r="E15" s="13">
        <f t="shared" si="0"/>
        <v>1</v>
      </c>
      <c r="F15" s="7">
        <f>COUNTIF(K65J!$K$13,"tốt")</f>
        <v>0</v>
      </c>
      <c r="G15" s="13">
        <f t="shared" si="1"/>
        <v>0</v>
      </c>
      <c r="H15" s="7">
        <f>COUNTIF(K65J!$K$13,"khá")</f>
        <v>0</v>
      </c>
      <c r="I15" s="13">
        <f t="shared" si="2"/>
        <v>0</v>
      </c>
      <c r="J15" s="7">
        <f>COUNTIF(K65J!$K$13,"trung bình")</f>
        <v>0</v>
      </c>
      <c r="K15" s="13">
        <f t="shared" si="3"/>
        <v>0</v>
      </c>
      <c r="L15" s="7">
        <f>COUNTIF(K65J!$K$13,"yếu")</f>
        <v>0</v>
      </c>
      <c r="M15" s="13">
        <f t="shared" si="4"/>
        <v>0</v>
      </c>
      <c r="N15" s="7">
        <f>COUNTIF(K65J!$K$13,"kém")</f>
        <v>0</v>
      </c>
      <c r="O15" s="13">
        <f t="shared" si="5"/>
        <v>0</v>
      </c>
    </row>
    <row r="16" spans="1:16" s="17" customFormat="1" ht="15.75" x14ac:dyDescent="0.25">
      <c r="A16" s="52" t="s">
        <v>90</v>
      </c>
      <c r="B16" s="53"/>
      <c r="C16" s="14">
        <f>SUM(D16,F16,H16,J16,L16,N16)</f>
        <v>72</v>
      </c>
      <c r="D16" s="12">
        <f>SUM(D10:D15)</f>
        <v>38</v>
      </c>
      <c r="E16" s="15">
        <f t="shared" ref="E16" si="6">D16/C16</f>
        <v>0.52777777777777779</v>
      </c>
      <c r="F16" s="16">
        <f>SUM(F10:F15)</f>
        <v>17</v>
      </c>
      <c r="G16" s="15">
        <f t="shared" ref="G16" si="7">F16/C16</f>
        <v>0.2361111111111111</v>
      </c>
      <c r="H16" s="16">
        <f>SUM(H10:H15)</f>
        <v>9</v>
      </c>
      <c r="I16" s="15">
        <f t="shared" ref="I16" si="8">H16/C16</f>
        <v>0.125</v>
      </c>
      <c r="J16" s="16">
        <f>SUM(J10:J15)</f>
        <v>0</v>
      </c>
      <c r="K16" s="15">
        <f t="shared" ref="K16" si="9">J16/C16</f>
        <v>0</v>
      </c>
      <c r="L16" s="16">
        <f>SUM(L10:L15)</f>
        <v>0</v>
      </c>
      <c r="M16" s="15">
        <f t="shared" ref="M16" si="10">L16/C16</f>
        <v>0</v>
      </c>
      <c r="N16" s="16">
        <f>SUM(N10:N15)</f>
        <v>8</v>
      </c>
      <c r="O16" s="15">
        <f t="shared" ref="O16" si="11">N16/C16</f>
        <v>0.1111111111111111</v>
      </c>
      <c r="P16" s="24"/>
    </row>
  </sheetData>
  <mergeCells count="16">
    <mergeCell ref="A16:B16"/>
    <mergeCell ref="D8:E8"/>
    <mergeCell ref="F8:G8"/>
    <mergeCell ref="H8:I8"/>
    <mergeCell ref="J8:K8"/>
    <mergeCell ref="L8:M8"/>
    <mergeCell ref="N8:O8"/>
    <mergeCell ref="A1:F1"/>
    <mergeCell ref="I1:O1"/>
    <mergeCell ref="A2:F2"/>
    <mergeCell ref="I2:O2"/>
    <mergeCell ref="B4:O4"/>
    <mergeCell ref="A7:A9"/>
    <mergeCell ref="B7:B9"/>
    <mergeCell ref="C7:C9"/>
    <mergeCell ref="D7:O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K64N</vt:lpstr>
      <vt:lpstr>K65CB</vt:lpstr>
      <vt:lpstr>K65CC</vt:lpstr>
      <vt:lpstr>K65CD</vt:lpstr>
      <vt:lpstr>K65C-CLC</vt:lpstr>
      <vt:lpstr>K65J</vt:lpstr>
      <vt:lpstr>Thống kê khoa CNTT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2024-01-08T04:03:07Z</dcterms:modified>
</cp:coreProperties>
</file>